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1"/>
  </bookViews>
  <sheets>
    <sheet name="9-11 девушки" sheetId="1" r:id="rId1"/>
    <sheet name="9-11 юноши" sheetId="2" r:id="rId2"/>
    <sheet name="7-8 девушки" sheetId="3" r:id="rId3"/>
    <sheet name="7-8 юноши" sheetId="4" r:id="rId4"/>
  </sheets>
  <definedNames/>
  <calcPr fullCalcOnLoad="1"/>
</workbook>
</file>

<file path=xl/sharedStrings.xml><?xml version="1.0" encoding="utf-8"?>
<sst xmlns="http://schemas.openxmlformats.org/spreadsheetml/2006/main" count="421" uniqueCount="174">
  <si>
    <t>Сумма баллов</t>
  </si>
  <si>
    <t>Зачетный балл</t>
  </si>
  <si>
    <t>место</t>
  </si>
  <si>
    <t>Сумма зачетных баллов</t>
  </si>
  <si>
    <t>№ п/п</t>
  </si>
  <si>
    <t>Территория</t>
  </si>
  <si>
    <t>класс</t>
  </si>
  <si>
    <t>1</t>
  </si>
  <si>
    <t>2</t>
  </si>
  <si>
    <t>3</t>
  </si>
  <si>
    <t>4</t>
  </si>
  <si>
    <t>5</t>
  </si>
  <si>
    <t>6</t>
  </si>
  <si>
    <t>7</t>
  </si>
  <si>
    <t xml:space="preserve"> </t>
  </si>
  <si>
    <t>Образовательное учреждение</t>
  </si>
  <si>
    <t>Гимнастика</t>
  </si>
  <si>
    <t>рез-т</t>
  </si>
  <si>
    <t>Имя</t>
  </si>
  <si>
    <t>Отчество</t>
  </si>
  <si>
    <t xml:space="preserve">Фамилия </t>
  </si>
  <si>
    <t xml:space="preserve">Муниципальное автономное общеобразовательное учреждение "Платошинская средняя школа"  </t>
  </si>
  <si>
    <t xml:space="preserve">Муниципальное автономное общеобразовательное учреждение "Мулянская средняя школа"  </t>
  </si>
  <si>
    <t xml:space="preserve">Муниципальное автономное общеобразовательное учреждение "Бабкинская средняя школа"  </t>
  </si>
  <si>
    <t xml:space="preserve">Муниципальное автономное общеобразовательное учреждение "Усть-Качкинская средняя школа"  </t>
  </si>
  <si>
    <t xml:space="preserve">Муниципальное автономное общеобразовательное учреждение "Сылвенская средняя школа"  </t>
  </si>
  <si>
    <t xml:space="preserve">Муниципальное автономное общеобразовательное учреждение "Гамовская средняя школа"  </t>
  </si>
  <si>
    <t xml:space="preserve">Муниципальное автономное общеобразовательное учреждение "Юговская средняя школа"  </t>
  </si>
  <si>
    <t xml:space="preserve">Муниципальное автономное общеобразовательное учреждение "Кондратовская средняя школа"  </t>
  </si>
  <si>
    <t xml:space="preserve">Муниципальное автономное общеобразовательное учреждение "Савинская средняя школа"  </t>
  </si>
  <si>
    <t xml:space="preserve">Муниципальнго автономное общеобразовательное учреждение "Лобановская средняя школа"  </t>
  </si>
  <si>
    <t>ЮНОШИ 7 - 8 кл.</t>
  </si>
  <si>
    <t>Теория</t>
  </si>
  <si>
    <t>ГАОУ "Пермский кадетский корпус Приволжского федерального округа им. Героя России Ф.Кузьмина"</t>
  </si>
  <si>
    <t>ПРОТОКОЛ МУНИЦИПАЛЬНОГО ЭТАПА ВСЕРОССИЙСКОЙ ОЛИМПИАДЫ ШКОЛЬНИКОВ ПО ПРЕДМЕТУ "ФИЗИЧЕСКАЯ КУЛЬТУРА"</t>
  </si>
  <si>
    <t xml:space="preserve">ДЕВУШКИ  9 - 11 кл.                                    </t>
  </si>
  <si>
    <t>ПОБЕДИТЕЛЬ</t>
  </si>
  <si>
    <t>ПРИЗЕР</t>
  </si>
  <si>
    <t>Учитель физической культуры, подготовивший участника</t>
  </si>
  <si>
    <t xml:space="preserve">ЮНОШИ 9 -11 кл. </t>
  </si>
  <si>
    <t xml:space="preserve">ДЕВУШКИ 7-8 кл. </t>
  </si>
  <si>
    <t>СТАТУС</t>
  </si>
  <si>
    <t>участник</t>
  </si>
  <si>
    <t>время</t>
  </si>
  <si>
    <t>штраф</t>
  </si>
  <si>
    <t>итоговый результат</t>
  </si>
  <si>
    <t>мин</t>
  </si>
  <si>
    <t>сек</t>
  </si>
  <si>
    <t>рез-т в сек</t>
  </si>
  <si>
    <t xml:space="preserve">Муниципальное автономное общеобразовательное учреждение "Конзаводская средняя школа имени В.К. Блюхера"  </t>
  </si>
  <si>
    <t xml:space="preserve">Хохловский филиал муниципального автономного общеобразовательного учреждения   "Кондратовская средняя школа"  </t>
  </si>
  <si>
    <t>Муниципальное автономное общеобразовательное учреждение   "Юговская средняя школа"  структурное подразделение Кояновская школа</t>
  </si>
  <si>
    <t xml:space="preserve">Бег 1000 м или Прикладная ФК </t>
  </si>
  <si>
    <t>Образовательное учреждение (сокращенное наименвание)</t>
  </si>
  <si>
    <t>Члены жюри:</t>
  </si>
  <si>
    <t xml:space="preserve">Бег 500 м или     Прикладная ФК </t>
  </si>
  <si>
    <t>Алексеевич</t>
  </si>
  <si>
    <t>Горнозаводский городской округ</t>
  </si>
  <si>
    <t>МАОУ "Средняя общеобразовательная школа №1"</t>
  </si>
  <si>
    <t>Кирилл</t>
  </si>
  <si>
    <t>Юрьевич</t>
  </si>
  <si>
    <t>Сысков</t>
  </si>
  <si>
    <t>Александр</t>
  </si>
  <si>
    <t>Владимирович</t>
  </si>
  <si>
    <t>Иван</t>
  </si>
  <si>
    <t>Игоревич</t>
  </si>
  <si>
    <t>Александрович</t>
  </si>
  <si>
    <t>МАОУ "Средняя общеобразовательная школа" п. Пашия</t>
  </si>
  <si>
    <t>Подкуйко Ольга Юрьевна</t>
  </si>
  <si>
    <t>Шевелева Нурия Хасановна</t>
  </si>
  <si>
    <t>Председатель жюри : Волкова Юлия Борисовна</t>
  </si>
  <si>
    <t>Черняк Наталья Васильевна, Новикова Ольга Михайловна, Шевелева Нурия Хасановна, Галимова Анна Андреевна</t>
  </si>
  <si>
    <t>Председатель жюри: Волкова юлия Борисовна</t>
  </si>
  <si>
    <t>Вероника</t>
  </si>
  <si>
    <t>Сергеевна</t>
  </si>
  <si>
    <t>Виктория</t>
  </si>
  <si>
    <t xml:space="preserve">МАОУ "Средняя общеобразовательная школа №1" </t>
  </si>
  <si>
    <t xml:space="preserve">МАОУ "Средняя общеобразовательная школа №3" </t>
  </si>
  <si>
    <t>Волкова Юлия Борисовна</t>
  </si>
  <si>
    <t>Черняк Наталья Васильевна, Шевелева Нурия Хасановна, Новикова Ольга Михайловна, Галимова Анаа Андреевна.</t>
  </si>
  <si>
    <t>Владимировна</t>
  </si>
  <si>
    <t>МАОУ "Средняя общеобразовательная школа №3"</t>
  </si>
  <si>
    <t>Береснева</t>
  </si>
  <si>
    <t>Полина</t>
  </si>
  <si>
    <t>Андреевна</t>
  </si>
  <si>
    <t>МАОУ "Средняя общеобразовательная школа " п.Пашия</t>
  </si>
  <si>
    <t>Кожина</t>
  </si>
  <si>
    <t>Дарья</t>
  </si>
  <si>
    <t>Рыжова</t>
  </si>
  <si>
    <t>Валерия</t>
  </si>
  <si>
    <t>Алексеевна</t>
  </si>
  <si>
    <t>Ширинкина</t>
  </si>
  <si>
    <t>Анна</t>
  </si>
  <si>
    <t>Владиславовна</t>
  </si>
  <si>
    <t>Рамазанова</t>
  </si>
  <si>
    <t>Вадимовна</t>
  </si>
  <si>
    <t>Новикова Ольга Михайловна</t>
  </si>
  <si>
    <t>Черняк Наталья Васильевна</t>
  </si>
  <si>
    <t>Председатель жюри: Волкова Юлия Борисовна</t>
  </si>
  <si>
    <t>Новикова Ольга Михайловна, Черняк Наталья Васильевна, Шевелева Нурия Хасановна, Галимова Анна Андреевна</t>
  </si>
  <si>
    <t>Станислав</t>
  </si>
  <si>
    <t>МАОУ "Средняя общеобразовательная школа " п. Пашия</t>
  </si>
  <si>
    <t>Нестеров</t>
  </si>
  <si>
    <t>Михаил</t>
  </si>
  <si>
    <t>Вячеславович</t>
  </si>
  <si>
    <t>Бояршинов</t>
  </si>
  <si>
    <t>Аркадий</t>
  </si>
  <si>
    <t>Павлович</t>
  </si>
  <si>
    <t>Егор</t>
  </si>
  <si>
    <t>Новикова Ольга Михайловна, Черняк Наталья Васильевна, Шевелева Нурия Хасановна, Галимова Анна Андреевна,</t>
  </si>
  <si>
    <t>Зестря</t>
  </si>
  <si>
    <t>Вера</t>
  </si>
  <si>
    <t>Ивановна</t>
  </si>
  <si>
    <t>Татьяна</t>
  </si>
  <si>
    <t>Сысолина</t>
  </si>
  <si>
    <t>Бармина</t>
  </si>
  <si>
    <t>Михайловна</t>
  </si>
  <si>
    <t>Завьялова</t>
  </si>
  <si>
    <t>Мария</t>
  </si>
  <si>
    <t>8</t>
  </si>
  <si>
    <t>9</t>
  </si>
  <si>
    <t>Мифтахова</t>
  </si>
  <si>
    <t>Артемьевна</t>
  </si>
  <si>
    <t>Пастаногова</t>
  </si>
  <si>
    <t>Тетерина</t>
  </si>
  <si>
    <t>Спортивные игры</t>
  </si>
  <si>
    <t>Галимова Анна Андреевна</t>
  </si>
  <si>
    <t>Смирнов</t>
  </si>
  <si>
    <t>Андриан</t>
  </si>
  <si>
    <t>Пуцейко</t>
  </si>
  <si>
    <t>Николай</t>
  </si>
  <si>
    <t>Сергеевич</t>
  </si>
  <si>
    <t>Чазов</t>
  </si>
  <si>
    <t>Артем</t>
  </si>
  <si>
    <t>Валерьевич</t>
  </si>
  <si>
    <t>Коржавин</t>
  </si>
  <si>
    <t>Богдан</t>
  </si>
  <si>
    <t>Суменков</t>
  </si>
  <si>
    <t>Андрей</t>
  </si>
  <si>
    <t>МАОУ "Средняя общеобразовательная школа" п. Теплая гора</t>
  </si>
  <si>
    <t>Андреевич</t>
  </si>
  <si>
    <t>Назукин</t>
  </si>
  <si>
    <t xml:space="preserve">Прикладная ФК </t>
  </si>
  <si>
    <t xml:space="preserve"> Прикладная ФК </t>
  </si>
  <si>
    <t xml:space="preserve">Подкуйко Ольга Юрьевна </t>
  </si>
  <si>
    <t>ГалимоваАнна Андреевна</t>
  </si>
  <si>
    <t>Черемных Светлана Ильгизяровна</t>
  </si>
  <si>
    <t>18-19 ноября 2022г</t>
  </si>
  <si>
    <t>Турицина</t>
  </si>
  <si>
    <t>Елизавета</t>
  </si>
  <si>
    <t>Егоркина</t>
  </si>
  <si>
    <t>Оксана</t>
  </si>
  <si>
    <t>Сорокина</t>
  </si>
  <si>
    <t>Алина</t>
  </si>
  <si>
    <t>Кожевников</t>
  </si>
  <si>
    <t>Сергей</t>
  </si>
  <si>
    <t>Арафайлов</t>
  </si>
  <si>
    <t>Игорь</t>
  </si>
  <si>
    <t>Олегович</t>
  </si>
  <si>
    <t>Гершев</t>
  </si>
  <si>
    <t>Дмитрий</t>
  </si>
  <si>
    <t>Мокрецов</t>
  </si>
  <si>
    <t>Доронин</t>
  </si>
  <si>
    <t>МАОУ " Средняя общеобразовательная школа "  п. Пашия</t>
  </si>
  <si>
    <t>Мальцев</t>
  </si>
  <si>
    <t>Евгеньевич</t>
  </si>
  <si>
    <t>МАОУ " Средняя  общеобразовательная школа" п. Пашия</t>
  </si>
  <si>
    <t>18-19  ноября 2022 года</t>
  </si>
  <si>
    <t>Файзуллин</t>
  </si>
  <si>
    <t>10</t>
  </si>
  <si>
    <t>Новикова Ольга михайловна</t>
  </si>
  <si>
    <t>Черемных Светлана Ильгизаровна</t>
  </si>
  <si>
    <t>Наконечный</t>
  </si>
  <si>
    <t>18-19 ноября 2022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</si>
</sst>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mm:ss.0;@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b/>
      <sz val="13"/>
      <name val="Arial Cyr"/>
      <family val="0"/>
    </font>
    <font>
      <sz val="11"/>
      <color indexed="8"/>
      <name val="Times New Roman"/>
      <family val="1"/>
    </font>
    <font>
      <b/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22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2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Alignment="1">
      <alignment horizontal="center"/>
      <protection/>
    </xf>
    <xf numFmtId="49" fontId="3" fillId="0" borderId="10" xfId="53" applyNumberFormat="1" applyFont="1" applyBorder="1" applyAlignment="1">
      <alignment horizontal="center"/>
      <protection/>
    </xf>
    <xf numFmtId="0" fontId="3" fillId="0" borderId="0" xfId="53" applyNumberFormat="1" applyFont="1">
      <alignment/>
      <protection/>
    </xf>
    <xf numFmtId="49" fontId="3" fillId="0" borderId="0" xfId="53" applyNumberFormat="1">
      <alignment/>
      <protection/>
    </xf>
    <xf numFmtId="0" fontId="4" fillId="0" borderId="10" xfId="53" applyNumberFormat="1" applyFont="1" applyBorder="1" applyAlignment="1">
      <alignment horizontal="center"/>
      <protection/>
    </xf>
    <xf numFmtId="0" fontId="6" fillId="0" borderId="0" xfId="53" applyFont="1" applyAlignment="1">
      <alignment/>
      <protection/>
    </xf>
    <xf numFmtId="183" fontId="3" fillId="32" borderId="10" xfId="53" applyNumberFormat="1" applyFont="1" applyFill="1" applyBorder="1" applyAlignment="1">
      <alignment horizontal="center"/>
      <protection/>
    </xf>
    <xf numFmtId="2" fontId="3" fillId="32" borderId="10" xfId="53" applyNumberFormat="1" applyFont="1" applyFill="1" applyBorder="1" applyAlignment="1">
      <alignment horizontal="center"/>
      <protection/>
    </xf>
    <xf numFmtId="2" fontId="3" fillId="13" borderId="10" xfId="53" applyNumberFormat="1" applyFont="1" applyFill="1" applyBorder="1" applyAlignment="1">
      <alignment horizontal="center"/>
      <protection/>
    </xf>
    <xf numFmtId="2" fontId="4" fillId="13" borderId="10" xfId="53" applyNumberFormat="1" applyFont="1" applyFill="1" applyBorder="1" applyAlignment="1">
      <alignment horizontal="center"/>
      <protection/>
    </xf>
    <xf numFmtId="0" fontId="4" fillId="0" borderId="11" xfId="53" applyFont="1" applyBorder="1" applyAlignment="1">
      <alignment/>
      <protection/>
    </xf>
    <xf numFmtId="0" fontId="4" fillId="0" borderId="12" xfId="53" applyFont="1" applyBorder="1" applyAlignment="1">
      <alignment/>
      <protection/>
    </xf>
    <xf numFmtId="0" fontId="3" fillId="0" borderId="0" xfId="53" applyFill="1">
      <alignment/>
      <protection/>
    </xf>
    <xf numFmtId="0" fontId="4" fillId="0" borderId="0" xfId="53" applyFont="1" applyAlignment="1">
      <alignment horizontal="center" wrapText="1"/>
      <protection/>
    </xf>
    <xf numFmtId="0" fontId="6" fillId="0" borderId="0" xfId="53" applyFont="1" applyFill="1" applyAlignment="1">
      <alignment/>
      <protection/>
    </xf>
    <xf numFmtId="0" fontId="3" fillId="0" borderId="0" xfId="53" applyFill="1" applyAlignment="1">
      <alignment horizontal="center"/>
      <protection/>
    </xf>
    <xf numFmtId="49" fontId="3" fillId="0" borderId="10" xfId="53" applyNumberFormat="1" applyFont="1" applyFill="1" applyBorder="1" applyAlignment="1">
      <alignment horizontal="center"/>
      <protection/>
    </xf>
    <xf numFmtId="0" fontId="14" fillId="0" borderId="10" xfId="53" applyFont="1" applyBorder="1" applyAlignment="1">
      <alignment horizontal="center"/>
      <protection/>
    </xf>
    <xf numFmtId="0" fontId="5" fillId="0" borderId="10" xfId="53" applyNumberFormat="1" applyFont="1" applyBorder="1" applyAlignment="1">
      <alignment horizontal="center"/>
      <protection/>
    </xf>
    <xf numFmtId="0" fontId="14" fillId="0" borderId="13" xfId="53" applyFont="1" applyBorder="1" applyAlignment="1">
      <alignment horizontal="center"/>
      <protection/>
    </xf>
    <xf numFmtId="0" fontId="36" fillId="13" borderId="10" xfId="0" applyFont="1" applyFill="1" applyBorder="1" applyAlignment="1">
      <alignment wrapText="1"/>
    </xf>
    <xf numFmtId="0" fontId="16" fillId="0" borderId="12" xfId="53" applyFont="1" applyBorder="1" applyAlignment="1">
      <alignment/>
      <protection/>
    </xf>
    <xf numFmtId="0" fontId="5" fillId="0" borderId="11" xfId="53" applyFont="1" applyBorder="1" applyAlignment="1">
      <alignment/>
      <protection/>
    </xf>
    <xf numFmtId="0" fontId="5" fillId="0" borderId="13" xfId="53" applyNumberFormat="1" applyFont="1" applyBorder="1" applyAlignment="1">
      <alignment horizontal="center"/>
      <protection/>
    </xf>
    <xf numFmtId="0" fontId="13" fillId="0" borderId="11" xfId="53" applyFont="1" applyFill="1" applyBorder="1" applyAlignment="1">
      <alignment/>
      <protection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5" fillId="0" borderId="13" xfId="53" applyNumberFormat="1" applyFont="1" applyFill="1" applyBorder="1" applyAlignment="1">
      <alignment horizontal="center"/>
      <protection/>
    </xf>
    <xf numFmtId="0" fontId="10" fillId="0" borderId="13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6" fillId="0" borderId="10" xfId="0" applyFont="1" applyFill="1" applyBorder="1" applyAlignment="1">
      <alignment vertical="top" wrapText="1"/>
    </xf>
    <xf numFmtId="0" fontId="8" fillId="0" borderId="10" xfId="53" applyFont="1" applyFill="1" applyBorder="1" applyAlignment="1">
      <alignment horizontal="center"/>
      <protection/>
    </xf>
    <xf numFmtId="0" fontId="36" fillId="0" borderId="10" xfId="0" applyFont="1" applyFill="1" applyBorder="1" applyAlignment="1">
      <alignment wrapText="1"/>
    </xf>
    <xf numFmtId="2" fontId="5" fillId="0" borderId="10" xfId="53" applyNumberFormat="1" applyFont="1" applyBorder="1" applyAlignment="1">
      <alignment horizontal="center"/>
      <protection/>
    </xf>
    <xf numFmtId="0" fontId="6" fillId="0" borderId="0" xfId="53" applyFont="1" applyFill="1" applyBorder="1" applyAlignment="1">
      <alignment/>
      <protection/>
    </xf>
    <xf numFmtId="0" fontId="37" fillId="0" borderId="10" xfId="0" applyFont="1" applyFill="1" applyBorder="1" applyAlignment="1">
      <alignment wrapText="1"/>
    </xf>
    <xf numFmtId="0" fontId="16" fillId="0" borderId="11" xfId="53" applyFont="1" applyBorder="1" applyAlignment="1">
      <alignment/>
      <protection/>
    </xf>
    <xf numFmtId="0" fontId="17" fillId="0" borderId="12" xfId="53" applyFont="1" applyBorder="1" applyAlignment="1">
      <alignment/>
      <protection/>
    </xf>
    <xf numFmtId="0" fontId="6" fillId="33" borderId="0" xfId="53" applyFont="1" applyFill="1" applyBorder="1" applyAlignment="1">
      <alignment/>
      <protection/>
    </xf>
    <xf numFmtId="0" fontId="56" fillId="0" borderId="14" xfId="53" applyFont="1" applyFill="1" applyBorder="1" applyAlignment="1">
      <alignment wrapText="1"/>
      <protection/>
    </xf>
    <xf numFmtId="0" fontId="6" fillId="0" borderId="0" xfId="53" applyFont="1" applyFill="1" applyAlignment="1">
      <alignment horizontal="left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49" fontId="6" fillId="0" borderId="15" xfId="53" applyNumberFormat="1" applyFont="1" applyFill="1" applyBorder="1" applyAlignment="1">
      <alignment horizontal="center" wrapText="1"/>
      <protection/>
    </xf>
    <xf numFmtId="49" fontId="6" fillId="0" borderId="16" xfId="53" applyNumberFormat="1" applyFont="1" applyFill="1" applyBorder="1" applyAlignment="1">
      <alignment horizontal="center" wrapText="1"/>
      <protection/>
    </xf>
    <xf numFmtId="49" fontId="6" fillId="0" borderId="13" xfId="53" applyNumberFormat="1" applyFont="1" applyFill="1" applyBorder="1" applyAlignment="1">
      <alignment horizontal="center" wrapText="1"/>
      <protection/>
    </xf>
    <xf numFmtId="0" fontId="6" fillId="0" borderId="10" xfId="53" applyFont="1" applyBorder="1" applyAlignment="1">
      <alignment horizontal="center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7" fillId="0" borderId="11" xfId="53" applyFont="1" applyBorder="1" applyAlignment="1">
      <alignment horizontal="center" wrapText="1"/>
      <protection/>
    </xf>
    <xf numFmtId="0" fontId="12" fillId="0" borderId="0" xfId="0" applyFont="1" applyFill="1" applyBorder="1" applyAlignment="1">
      <alignment horizontal="left"/>
    </xf>
    <xf numFmtId="0" fontId="15" fillId="0" borderId="14" xfId="53" applyFont="1" applyFill="1" applyBorder="1" applyAlignment="1">
      <alignment horizontal="left"/>
      <protection/>
    </xf>
    <xf numFmtId="0" fontId="7" fillId="0" borderId="10" xfId="53" applyFont="1" applyBorder="1" applyAlignment="1">
      <alignment horizontal="center"/>
      <protection/>
    </xf>
    <xf numFmtId="0" fontId="18" fillId="0" borderId="12" xfId="53" applyFont="1" applyBorder="1" applyAlignment="1">
      <alignment horizontal="center"/>
      <protection/>
    </xf>
    <xf numFmtId="0" fontId="6" fillId="0" borderId="15" xfId="53" applyFont="1" applyBorder="1" applyAlignment="1">
      <alignment horizontal="center" vertical="center"/>
      <protection/>
    </xf>
    <xf numFmtId="0" fontId="6" fillId="0" borderId="16" xfId="53" applyFont="1" applyBorder="1" applyAlignment="1">
      <alignment horizontal="center" vertical="center"/>
      <protection/>
    </xf>
    <xf numFmtId="0" fontId="6" fillId="0" borderId="13" xfId="53" applyFont="1" applyBorder="1" applyAlignment="1">
      <alignment horizontal="center" vertical="center"/>
      <protection/>
    </xf>
    <xf numFmtId="0" fontId="3" fillId="32" borderId="10" xfId="53" applyFont="1" applyFill="1" applyBorder="1" applyAlignment="1">
      <alignment horizontal="center"/>
      <protection/>
    </xf>
    <xf numFmtId="0" fontId="4" fillId="0" borderId="0" xfId="53" applyFont="1" applyAlignment="1">
      <alignment horizontal="center" wrapText="1"/>
      <protection/>
    </xf>
    <xf numFmtId="0" fontId="6" fillId="13" borderId="10" xfId="53" applyFont="1" applyFill="1" applyBorder="1" applyAlignment="1">
      <alignment horizont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/>
      <protection/>
    </xf>
    <xf numFmtId="0" fontId="6" fillId="0" borderId="16" xfId="53" applyFont="1" applyFill="1" applyBorder="1" applyAlignment="1">
      <alignment horizontal="center" vertical="center"/>
      <protection/>
    </xf>
    <xf numFmtId="0" fontId="6" fillId="0" borderId="13" xfId="53" applyFont="1" applyFill="1" applyBorder="1" applyAlignment="1">
      <alignment horizontal="center" vertical="center"/>
      <protection/>
    </xf>
    <xf numFmtId="0" fontId="3" fillId="0" borderId="15" xfId="53" applyFont="1" applyBorder="1" applyAlignment="1">
      <alignment horizontal="center"/>
      <protection/>
    </xf>
    <xf numFmtId="0" fontId="3" fillId="0" borderId="13" xfId="53" applyFont="1" applyBorder="1" applyAlignment="1">
      <alignment horizontal="center"/>
      <protection/>
    </xf>
    <xf numFmtId="0" fontId="10" fillId="0" borderId="10" xfId="0" applyFont="1" applyFill="1" applyBorder="1" applyAlignment="1">
      <alignment horizontal="center" wrapText="1"/>
    </xf>
    <xf numFmtId="0" fontId="3" fillId="32" borderId="15" xfId="53" applyFont="1" applyFill="1" applyBorder="1" applyAlignment="1">
      <alignment horizontal="center" wrapText="1"/>
      <protection/>
    </xf>
    <xf numFmtId="0" fontId="3" fillId="32" borderId="13" xfId="53" applyFont="1" applyFill="1" applyBorder="1" applyAlignment="1">
      <alignment horizontal="center" wrapText="1"/>
      <protection/>
    </xf>
    <xf numFmtId="0" fontId="3" fillId="32" borderId="10" xfId="53" applyFont="1" applyFill="1" applyBorder="1" applyAlignment="1">
      <alignment horizontal="center" wrapText="1"/>
      <protection/>
    </xf>
    <xf numFmtId="0" fontId="7" fillId="0" borderId="18" xfId="53" applyFont="1" applyBorder="1" applyAlignment="1">
      <alignment horizontal="center" wrapText="1"/>
      <protection/>
    </xf>
    <xf numFmtId="0" fontId="7" fillId="0" borderId="12" xfId="53" applyFont="1" applyBorder="1" applyAlignment="1">
      <alignment horizontal="center" wrapText="1"/>
      <protection/>
    </xf>
    <xf numFmtId="49" fontId="6" fillId="0" borderId="15" xfId="53" applyNumberFormat="1" applyFont="1" applyBorder="1" applyAlignment="1">
      <alignment horizontal="center" wrapText="1"/>
      <protection/>
    </xf>
    <xf numFmtId="49" fontId="6" fillId="0" borderId="16" xfId="53" applyNumberFormat="1" applyFont="1" applyBorder="1" applyAlignment="1">
      <alignment horizontal="center" wrapText="1"/>
      <protection/>
    </xf>
    <xf numFmtId="49" fontId="6" fillId="0" borderId="13" xfId="53" applyNumberFormat="1" applyFont="1" applyBorder="1" applyAlignment="1">
      <alignment horizontal="center" wrapText="1"/>
      <protection/>
    </xf>
    <xf numFmtId="0" fontId="11" fillId="0" borderId="15" xfId="53" applyFont="1" applyBorder="1" applyAlignment="1">
      <alignment horizontal="center" vertical="center" wrapText="1"/>
      <protection/>
    </xf>
    <xf numFmtId="0" fontId="11" fillId="0" borderId="16" xfId="53" applyFont="1" applyBorder="1" applyAlignment="1">
      <alignment horizontal="center" vertical="center" wrapText="1"/>
      <protection/>
    </xf>
    <xf numFmtId="0" fontId="11" fillId="0" borderId="13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/>
      <protection/>
    </xf>
    <xf numFmtId="0" fontId="56" fillId="0" borderId="14" xfId="53" applyFont="1" applyFill="1" applyBorder="1" applyAlignment="1">
      <alignment horizontal="center" wrapText="1"/>
      <protection/>
    </xf>
    <xf numFmtId="0" fontId="14" fillId="0" borderId="15" xfId="53" applyFont="1" applyBorder="1" applyAlignment="1">
      <alignment horizontal="center" wrapText="1"/>
      <protection/>
    </xf>
    <xf numFmtId="0" fontId="14" fillId="0" borderId="16" xfId="53" applyFont="1" applyBorder="1" applyAlignment="1">
      <alignment horizontal="center" wrapText="1"/>
      <protection/>
    </xf>
    <xf numFmtId="0" fontId="14" fillId="0" borderId="13" xfId="53" applyFont="1" applyBorder="1" applyAlignment="1">
      <alignment horizontal="center" wrapText="1"/>
      <protection/>
    </xf>
    <xf numFmtId="0" fontId="14" fillId="0" borderId="15" xfId="53" applyFont="1" applyBorder="1" applyAlignment="1">
      <alignment horizontal="center"/>
      <protection/>
    </xf>
    <xf numFmtId="0" fontId="14" fillId="0" borderId="16" xfId="53" applyFont="1" applyBorder="1" applyAlignment="1">
      <alignment horizontal="center"/>
      <protection/>
    </xf>
    <xf numFmtId="0" fontId="14" fillId="0" borderId="13" xfId="53" applyFont="1" applyBorder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zoomScale="80" zoomScaleNormal="80" zoomScalePageLayoutView="0" workbookViewId="0" topLeftCell="A1">
      <pane xSplit="2" ySplit="6" topLeftCell="H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V12" sqref="V12"/>
    </sheetView>
  </sheetViews>
  <sheetFormatPr defaultColWidth="9.140625" defaultRowHeight="15"/>
  <cols>
    <col min="1" max="1" width="4.28125" style="6" customWidth="1"/>
    <col min="2" max="2" width="20.57421875" style="2" customWidth="1"/>
    <col min="3" max="3" width="14.421875" style="2" customWidth="1"/>
    <col min="4" max="4" width="16.7109375" style="2" customWidth="1"/>
    <col min="5" max="5" width="17.57421875" style="2" customWidth="1"/>
    <col min="6" max="6" width="77.421875" style="2" hidden="1" customWidth="1"/>
    <col min="7" max="7" width="43.140625" style="2" customWidth="1"/>
    <col min="8" max="8" width="6.140625" style="3" customWidth="1"/>
    <col min="9" max="18" width="7.28125" style="2" customWidth="1"/>
    <col min="19" max="19" width="10.140625" style="2" customWidth="1"/>
    <col min="20" max="20" width="6.00390625" style="2" customWidth="1"/>
    <col min="21" max="21" width="16.7109375" style="2" customWidth="1"/>
    <col min="22" max="22" width="42.28125" style="2" customWidth="1"/>
    <col min="23" max="16384" width="9.140625" style="2" customWidth="1"/>
  </cols>
  <sheetData>
    <row r="1" spans="1:21" s="1" customFormat="1" ht="39.75" customHeight="1">
      <c r="A1" s="67" t="s">
        <v>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16"/>
    </row>
    <row r="2" spans="1:8" ht="22.5" customHeight="1">
      <c r="A2" s="46" t="s">
        <v>167</v>
      </c>
      <c r="B2" s="46"/>
      <c r="C2" s="46"/>
      <c r="D2" s="17"/>
      <c r="E2" s="17"/>
      <c r="F2" s="17"/>
      <c r="G2" s="44" t="s">
        <v>57</v>
      </c>
      <c r="H2" s="40"/>
    </row>
    <row r="3" spans="1:22" ht="42.75" customHeight="1">
      <c r="A3" s="60" t="s">
        <v>35</v>
      </c>
      <c r="B3" s="60"/>
      <c r="C3" s="60"/>
      <c r="D3" s="27"/>
      <c r="E3" s="27"/>
      <c r="F3" s="27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s="1" customFormat="1" ht="34.5" customHeight="1">
      <c r="A4" s="50" t="s">
        <v>4</v>
      </c>
      <c r="B4" s="47" t="s">
        <v>20</v>
      </c>
      <c r="C4" s="47" t="s">
        <v>18</v>
      </c>
      <c r="D4" s="54" t="s">
        <v>19</v>
      </c>
      <c r="E4" s="72" t="s">
        <v>5</v>
      </c>
      <c r="F4" s="54" t="s">
        <v>15</v>
      </c>
      <c r="G4" s="69" t="s">
        <v>53</v>
      </c>
      <c r="H4" s="63" t="s">
        <v>6</v>
      </c>
      <c r="I4" s="61" t="s">
        <v>32</v>
      </c>
      <c r="J4" s="61"/>
      <c r="K4" s="61" t="s">
        <v>16</v>
      </c>
      <c r="L4" s="61"/>
      <c r="M4" s="81" t="s">
        <v>125</v>
      </c>
      <c r="N4" s="82"/>
      <c r="O4" s="57" t="s">
        <v>55</v>
      </c>
      <c r="P4" s="58"/>
      <c r="Q4" s="58"/>
      <c r="R4" s="58"/>
      <c r="S4" s="68" t="s">
        <v>3</v>
      </c>
      <c r="T4" s="53" t="s">
        <v>2</v>
      </c>
      <c r="U4" s="53" t="s">
        <v>41</v>
      </c>
      <c r="V4" s="77" t="s">
        <v>38</v>
      </c>
    </row>
    <row r="5" spans="1:22" s="1" customFormat="1" ht="14.25" customHeight="1">
      <c r="A5" s="51"/>
      <c r="B5" s="48"/>
      <c r="C5" s="48"/>
      <c r="D5" s="55"/>
      <c r="E5" s="73"/>
      <c r="F5" s="55"/>
      <c r="G5" s="70"/>
      <c r="H5" s="64"/>
      <c r="I5" s="80" t="s">
        <v>0</v>
      </c>
      <c r="J5" s="68" t="s">
        <v>1</v>
      </c>
      <c r="K5" s="66" t="s">
        <v>17</v>
      </c>
      <c r="L5" s="68" t="s">
        <v>1</v>
      </c>
      <c r="M5" s="66" t="s">
        <v>17</v>
      </c>
      <c r="N5" s="68" t="s">
        <v>1</v>
      </c>
      <c r="O5" s="75" t="s">
        <v>46</v>
      </c>
      <c r="P5" s="75" t="s">
        <v>47</v>
      </c>
      <c r="Q5" s="78" t="s">
        <v>48</v>
      </c>
      <c r="R5" s="68" t="s">
        <v>1</v>
      </c>
      <c r="S5" s="68"/>
      <c r="T5" s="53"/>
      <c r="U5" s="53"/>
      <c r="V5" s="77"/>
    </row>
    <row r="6" spans="1:22" s="1" customFormat="1" ht="25.5" customHeight="1">
      <c r="A6" s="52"/>
      <c r="B6" s="49"/>
      <c r="C6" s="49"/>
      <c r="D6" s="56"/>
      <c r="E6" s="74"/>
      <c r="F6" s="56"/>
      <c r="G6" s="71"/>
      <c r="H6" s="65"/>
      <c r="I6" s="80"/>
      <c r="J6" s="68"/>
      <c r="K6" s="66"/>
      <c r="L6" s="68"/>
      <c r="M6" s="66"/>
      <c r="N6" s="68"/>
      <c r="O6" s="76"/>
      <c r="P6" s="76"/>
      <c r="Q6" s="79"/>
      <c r="R6" s="68"/>
      <c r="S6" s="68"/>
      <c r="T6" s="53"/>
      <c r="U6" s="53"/>
      <c r="V6" s="77"/>
    </row>
    <row r="7" spans="1:22" s="5" customFormat="1" ht="31.5" customHeight="1">
      <c r="A7" s="4" t="s">
        <v>7</v>
      </c>
      <c r="B7" s="41" t="s">
        <v>82</v>
      </c>
      <c r="C7" s="33" t="s">
        <v>83</v>
      </c>
      <c r="D7" s="28" t="s">
        <v>84</v>
      </c>
      <c r="E7" s="28" t="s">
        <v>57</v>
      </c>
      <c r="F7" s="36" t="s">
        <v>24</v>
      </c>
      <c r="G7" s="29" t="s">
        <v>77</v>
      </c>
      <c r="H7" s="34">
        <v>9</v>
      </c>
      <c r="I7" s="10">
        <v>14</v>
      </c>
      <c r="J7" s="11">
        <f aca="true" t="shared" si="0" ref="J7:J12">25*I7/60</f>
        <v>5.833333333333333</v>
      </c>
      <c r="K7" s="9">
        <v>17.9</v>
      </c>
      <c r="L7" s="11">
        <f aca="true" t="shared" si="1" ref="L7:L12">25*K7/20</f>
        <v>22.374999999999996</v>
      </c>
      <c r="M7" s="10">
        <v>50.96</v>
      </c>
      <c r="N7" s="11">
        <f aca="true" t="shared" si="2" ref="N7:N12">25*50.96/M7</f>
        <v>25</v>
      </c>
      <c r="O7" s="21">
        <v>1</v>
      </c>
      <c r="P7" s="39">
        <v>37.84</v>
      </c>
      <c r="Q7" s="10">
        <f aca="true" t="shared" si="3" ref="Q7:Q12">O7*60+P7</f>
        <v>97.84</v>
      </c>
      <c r="R7" s="11">
        <f aca="true" t="shared" si="4" ref="R7:R12">25*97.84/Q7</f>
        <v>25</v>
      </c>
      <c r="S7" s="12">
        <f aca="true" t="shared" si="5" ref="S7:S12">SUM(J7,L7,N7,R7)</f>
        <v>78.20833333333333</v>
      </c>
      <c r="T7" s="7">
        <v>1</v>
      </c>
      <c r="U7" s="31" t="s">
        <v>36</v>
      </c>
      <c r="V7" s="32" t="s">
        <v>96</v>
      </c>
    </row>
    <row r="8" spans="1:22" s="5" customFormat="1" ht="31.5" customHeight="1">
      <c r="A8" s="4" t="s">
        <v>8</v>
      </c>
      <c r="B8" s="41" t="s">
        <v>86</v>
      </c>
      <c r="C8" s="33" t="s">
        <v>87</v>
      </c>
      <c r="D8" s="28" t="s">
        <v>74</v>
      </c>
      <c r="E8" s="28" t="s">
        <v>57</v>
      </c>
      <c r="F8" s="38" t="s">
        <v>21</v>
      </c>
      <c r="G8" s="29" t="s">
        <v>77</v>
      </c>
      <c r="H8" s="37">
        <v>9</v>
      </c>
      <c r="I8" s="10">
        <v>16</v>
      </c>
      <c r="J8" s="11">
        <f t="shared" si="0"/>
        <v>6.666666666666667</v>
      </c>
      <c r="K8" s="9">
        <v>20</v>
      </c>
      <c r="L8" s="11">
        <f t="shared" si="1"/>
        <v>25</v>
      </c>
      <c r="M8" s="10">
        <v>60.03</v>
      </c>
      <c r="N8" s="11">
        <f t="shared" si="2"/>
        <v>21.22272197234716</v>
      </c>
      <c r="O8" s="21">
        <v>1</v>
      </c>
      <c r="P8" s="39">
        <v>52.8</v>
      </c>
      <c r="Q8" s="10">
        <f t="shared" si="3"/>
        <v>112.8</v>
      </c>
      <c r="R8" s="11">
        <f t="shared" si="4"/>
        <v>21.68439716312057</v>
      </c>
      <c r="S8" s="12">
        <f t="shared" si="5"/>
        <v>74.5737858021344</v>
      </c>
      <c r="T8" s="7">
        <v>2</v>
      </c>
      <c r="U8" s="31" t="s">
        <v>37</v>
      </c>
      <c r="V8" s="32" t="s">
        <v>96</v>
      </c>
    </row>
    <row r="9" spans="1:22" s="5" customFormat="1" ht="31.5" customHeight="1">
      <c r="A9" s="4" t="s">
        <v>9</v>
      </c>
      <c r="B9" s="41" t="s">
        <v>152</v>
      </c>
      <c r="C9" s="33" t="s">
        <v>153</v>
      </c>
      <c r="D9" s="28" t="s">
        <v>90</v>
      </c>
      <c r="E9" s="28" t="s">
        <v>57</v>
      </c>
      <c r="F9" s="36" t="s">
        <v>24</v>
      </c>
      <c r="G9" s="29" t="s">
        <v>101</v>
      </c>
      <c r="H9" s="34">
        <v>9</v>
      </c>
      <c r="I9" s="10">
        <v>13</v>
      </c>
      <c r="J9" s="11">
        <f t="shared" si="0"/>
        <v>5.416666666666667</v>
      </c>
      <c r="K9" s="9">
        <v>19.7</v>
      </c>
      <c r="L9" s="11">
        <f t="shared" si="1"/>
        <v>24.625</v>
      </c>
      <c r="M9" s="10">
        <v>56.91</v>
      </c>
      <c r="N9" s="11">
        <f t="shared" si="2"/>
        <v>22.386223862238623</v>
      </c>
      <c r="O9" s="21">
        <v>2</v>
      </c>
      <c r="P9" s="39">
        <v>2.07</v>
      </c>
      <c r="Q9" s="10">
        <f t="shared" si="3"/>
        <v>122.07</v>
      </c>
      <c r="R9" s="11">
        <f t="shared" si="4"/>
        <v>20.03768329646924</v>
      </c>
      <c r="S9" s="12">
        <f t="shared" si="5"/>
        <v>72.46557382537453</v>
      </c>
      <c r="T9" s="7">
        <v>3</v>
      </c>
      <c r="U9" s="31" t="s">
        <v>37</v>
      </c>
      <c r="V9" s="32" t="s">
        <v>97</v>
      </c>
    </row>
    <row r="10" spans="1:22" s="5" customFormat="1" ht="31.5" customHeight="1">
      <c r="A10" s="4" t="s">
        <v>10</v>
      </c>
      <c r="B10" s="41" t="s">
        <v>148</v>
      </c>
      <c r="C10" s="33" t="s">
        <v>149</v>
      </c>
      <c r="D10" s="28" t="s">
        <v>74</v>
      </c>
      <c r="E10" s="28" t="s">
        <v>57</v>
      </c>
      <c r="F10" s="38" t="s">
        <v>49</v>
      </c>
      <c r="G10" s="29" t="s">
        <v>76</v>
      </c>
      <c r="H10" s="34">
        <v>9</v>
      </c>
      <c r="I10" s="10">
        <v>18</v>
      </c>
      <c r="J10" s="11">
        <f t="shared" si="0"/>
        <v>7.5</v>
      </c>
      <c r="K10" s="9">
        <v>17.1</v>
      </c>
      <c r="L10" s="11">
        <f t="shared" si="1"/>
        <v>21.375000000000004</v>
      </c>
      <c r="M10" s="10">
        <v>70.16</v>
      </c>
      <c r="N10" s="11">
        <f t="shared" si="2"/>
        <v>18.158494868871152</v>
      </c>
      <c r="O10" s="21">
        <v>1</v>
      </c>
      <c r="P10" s="39">
        <v>46.12</v>
      </c>
      <c r="Q10" s="10">
        <f t="shared" si="3"/>
        <v>106.12</v>
      </c>
      <c r="R10" s="11">
        <f t="shared" si="4"/>
        <v>23.049378062570675</v>
      </c>
      <c r="S10" s="12">
        <f t="shared" si="5"/>
        <v>70.08287293144184</v>
      </c>
      <c r="T10" s="7">
        <v>4</v>
      </c>
      <c r="U10" s="31" t="s">
        <v>42</v>
      </c>
      <c r="V10" s="32" t="s">
        <v>126</v>
      </c>
    </row>
    <row r="11" spans="1:22" s="5" customFormat="1" ht="31.5" customHeight="1">
      <c r="A11" s="4" t="s">
        <v>11</v>
      </c>
      <c r="B11" s="41" t="s">
        <v>88</v>
      </c>
      <c r="C11" s="33" t="s">
        <v>89</v>
      </c>
      <c r="D11" s="28" t="s">
        <v>90</v>
      </c>
      <c r="E11" s="28" t="s">
        <v>57</v>
      </c>
      <c r="F11" s="38" t="s">
        <v>30</v>
      </c>
      <c r="G11" s="29" t="s">
        <v>101</v>
      </c>
      <c r="H11" s="34">
        <v>9</v>
      </c>
      <c r="I11" s="10">
        <v>11</v>
      </c>
      <c r="J11" s="11">
        <f t="shared" si="0"/>
        <v>4.583333333333333</v>
      </c>
      <c r="K11" s="9">
        <v>19.2</v>
      </c>
      <c r="L11" s="11">
        <f t="shared" si="1"/>
        <v>24</v>
      </c>
      <c r="M11" s="10">
        <v>71.23</v>
      </c>
      <c r="N11" s="11">
        <f t="shared" si="2"/>
        <v>17.885722308016284</v>
      </c>
      <c r="O11" s="21">
        <v>2</v>
      </c>
      <c r="P11" s="39">
        <v>24.76</v>
      </c>
      <c r="Q11" s="10">
        <f t="shared" si="3"/>
        <v>144.76</v>
      </c>
      <c r="R11" s="11">
        <f t="shared" si="4"/>
        <v>16.896932854379664</v>
      </c>
      <c r="S11" s="12">
        <f t="shared" si="5"/>
        <v>63.365988495729276</v>
      </c>
      <c r="T11" s="7">
        <v>5</v>
      </c>
      <c r="U11" s="31" t="s">
        <v>42</v>
      </c>
      <c r="V11" s="32" t="s">
        <v>97</v>
      </c>
    </row>
    <row r="12" spans="1:22" s="5" customFormat="1" ht="31.5" customHeight="1">
      <c r="A12" s="4" t="s">
        <v>12</v>
      </c>
      <c r="B12" s="41" t="s">
        <v>150</v>
      </c>
      <c r="C12" s="33" t="s">
        <v>151</v>
      </c>
      <c r="D12" s="28" t="s">
        <v>84</v>
      </c>
      <c r="E12" s="28" t="s">
        <v>57</v>
      </c>
      <c r="F12" s="23" t="s">
        <v>33</v>
      </c>
      <c r="G12" s="29" t="s">
        <v>76</v>
      </c>
      <c r="H12" s="34">
        <v>9</v>
      </c>
      <c r="I12" s="10">
        <v>16</v>
      </c>
      <c r="J12" s="11">
        <f t="shared" si="0"/>
        <v>6.666666666666667</v>
      </c>
      <c r="K12" s="9">
        <v>18.5</v>
      </c>
      <c r="L12" s="11">
        <f t="shared" si="1"/>
        <v>23.125</v>
      </c>
      <c r="M12" s="10">
        <v>113.16</v>
      </c>
      <c r="N12" s="11">
        <f t="shared" si="2"/>
        <v>11.25839519264758</v>
      </c>
      <c r="O12" s="21">
        <v>1</v>
      </c>
      <c r="P12" s="39">
        <v>53.7</v>
      </c>
      <c r="Q12" s="10">
        <f t="shared" si="3"/>
        <v>113.7</v>
      </c>
      <c r="R12" s="11">
        <f t="shared" si="4"/>
        <v>21.512752858399296</v>
      </c>
      <c r="S12" s="12">
        <f t="shared" si="5"/>
        <v>62.56281471771354</v>
      </c>
      <c r="T12" s="7">
        <v>6</v>
      </c>
      <c r="U12" s="31" t="s">
        <v>42</v>
      </c>
      <c r="V12" s="32" t="s">
        <v>126</v>
      </c>
    </row>
    <row r="13" spans="3:21" ht="28.5" customHeight="1"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</row>
    <row r="14" spans="2:10" ht="15">
      <c r="B14" s="59" t="s">
        <v>72</v>
      </c>
      <c r="C14" s="59"/>
      <c r="D14" s="59"/>
      <c r="E14" s="59"/>
      <c r="F14" s="59"/>
      <c r="G14" s="59"/>
      <c r="H14" s="59"/>
      <c r="I14" s="59"/>
      <c r="J14" s="59"/>
    </row>
    <row r="16" spans="2:11" ht="12.75">
      <c r="B16" s="2" t="s">
        <v>54</v>
      </c>
      <c r="C16" s="2" t="s">
        <v>79</v>
      </c>
      <c r="K16" s="2" t="s">
        <v>68</v>
      </c>
    </row>
  </sheetData>
  <sheetProtection/>
  <mergeCells count="31">
    <mergeCell ref="V4:V6"/>
    <mergeCell ref="Q5:Q6"/>
    <mergeCell ref="C4:C6"/>
    <mergeCell ref="I5:I6"/>
    <mergeCell ref="D4:D6"/>
    <mergeCell ref="T4:T6"/>
    <mergeCell ref="M4:N4"/>
    <mergeCell ref="N5:N6"/>
    <mergeCell ref="O5:O6"/>
    <mergeCell ref="A1:T1"/>
    <mergeCell ref="S4:S6"/>
    <mergeCell ref="R5:R6"/>
    <mergeCell ref="G4:G6"/>
    <mergeCell ref="J5:J6"/>
    <mergeCell ref="E4:E6"/>
    <mergeCell ref="P5:P6"/>
    <mergeCell ref="K4:L4"/>
    <mergeCell ref="M5:M6"/>
    <mergeCell ref="L5:L6"/>
    <mergeCell ref="B14:J14"/>
    <mergeCell ref="A3:C3"/>
    <mergeCell ref="I4:J4"/>
    <mergeCell ref="C13:U13"/>
    <mergeCell ref="H4:H6"/>
    <mergeCell ref="K5:K6"/>
    <mergeCell ref="A2:C2"/>
    <mergeCell ref="B4:B6"/>
    <mergeCell ref="A4:A6"/>
    <mergeCell ref="U4:U6"/>
    <mergeCell ref="F4:F6"/>
    <mergeCell ref="O4:R4"/>
  </mergeCells>
  <printOptions horizontalCentered="1"/>
  <pageMargins left="0.1968503937007874" right="0.1968503937007874" top="0.1968503937007874" bottom="0" header="0.11811023622047245" footer="0.11811023622047245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tabSelected="1" zoomScale="80" zoomScaleNormal="80" zoomScalePageLayoutView="0" workbookViewId="0" topLeftCell="A1">
      <pane xSplit="2" ySplit="6" topLeftCell="H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9" sqref="X19"/>
    </sheetView>
  </sheetViews>
  <sheetFormatPr defaultColWidth="9.140625" defaultRowHeight="15"/>
  <cols>
    <col min="1" max="1" width="4.421875" style="6" customWidth="1"/>
    <col min="2" max="2" width="19.7109375" style="2" customWidth="1"/>
    <col min="3" max="3" width="13.00390625" style="15" customWidth="1"/>
    <col min="4" max="4" width="16.421875" style="2" customWidth="1"/>
    <col min="5" max="5" width="18.140625" style="2" customWidth="1"/>
    <col min="6" max="6" width="73.421875" style="2" hidden="1" customWidth="1"/>
    <col min="7" max="7" width="42.28125" style="2" customWidth="1"/>
    <col min="8" max="8" width="6.140625" style="18" customWidth="1"/>
    <col min="9" max="18" width="7.140625" style="2" customWidth="1"/>
    <col min="19" max="19" width="8.421875" style="2" customWidth="1"/>
    <col min="20" max="20" width="6.00390625" style="2" customWidth="1"/>
    <col min="21" max="21" width="17.00390625" style="2" customWidth="1"/>
    <col min="22" max="22" width="42.140625" style="2" customWidth="1"/>
    <col min="23" max="16384" width="9.140625" style="2" customWidth="1"/>
  </cols>
  <sheetData>
    <row r="1" spans="1:21" s="1" customFormat="1" ht="25.5" customHeight="1">
      <c r="A1" s="67" t="s">
        <v>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16"/>
    </row>
    <row r="2" spans="1:10" ht="15" customHeight="1">
      <c r="A2" s="46" t="s">
        <v>167</v>
      </c>
      <c r="B2" s="46"/>
      <c r="C2" s="46"/>
      <c r="D2" s="8"/>
      <c r="E2" s="8"/>
      <c r="F2" s="8"/>
      <c r="G2" s="44" t="s">
        <v>57</v>
      </c>
      <c r="H2" s="17"/>
      <c r="J2" s="2" t="s">
        <v>14</v>
      </c>
    </row>
    <row r="3" spans="1:22" ht="55.5" customHeight="1">
      <c r="A3" s="13" t="s">
        <v>39</v>
      </c>
      <c r="B3" s="13"/>
      <c r="C3" s="42" t="s">
        <v>14</v>
      </c>
      <c r="D3" s="42"/>
      <c r="E3" s="42"/>
      <c r="F3" s="42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s="1" customFormat="1" ht="34.5" customHeight="1">
      <c r="A4" s="83" t="s">
        <v>4</v>
      </c>
      <c r="B4" s="86" t="s">
        <v>20</v>
      </c>
      <c r="C4" s="47" t="s">
        <v>18</v>
      </c>
      <c r="D4" s="69" t="s">
        <v>19</v>
      </c>
      <c r="E4" s="63" t="s">
        <v>5</v>
      </c>
      <c r="F4" s="69" t="s">
        <v>15</v>
      </c>
      <c r="G4" s="69" t="s">
        <v>53</v>
      </c>
      <c r="H4" s="63" t="s">
        <v>6</v>
      </c>
      <c r="I4" s="61" t="s">
        <v>32</v>
      </c>
      <c r="J4" s="61"/>
      <c r="K4" s="61" t="s">
        <v>16</v>
      </c>
      <c r="L4" s="61"/>
      <c r="M4" s="81" t="s">
        <v>125</v>
      </c>
      <c r="N4" s="82"/>
      <c r="O4" s="57" t="s">
        <v>52</v>
      </c>
      <c r="P4" s="58"/>
      <c r="Q4" s="58"/>
      <c r="R4" s="58"/>
      <c r="S4" s="68" t="s">
        <v>3</v>
      </c>
      <c r="T4" s="53" t="s">
        <v>2</v>
      </c>
      <c r="U4" s="53" t="s">
        <v>41</v>
      </c>
      <c r="V4" s="77" t="s">
        <v>38</v>
      </c>
    </row>
    <row r="5" spans="1:22" s="1" customFormat="1" ht="14.25" customHeight="1">
      <c r="A5" s="84"/>
      <c r="B5" s="87"/>
      <c r="C5" s="48"/>
      <c r="D5" s="70"/>
      <c r="E5" s="64"/>
      <c r="F5" s="70"/>
      <c r="G5" s="70"/>
      <c r="H5" s="64"/>
      <c r="I5" s="80" t="s">
        <v>0</v>
      </c>
      <c r="J5" s="68" t="s">
        <v>1</v>
      </c>
      <c r="K5" s="66" t="s">
        <v>17</v>
      </c>
      <c r="L5" s="68" t="s">
        <v>1</v>
      </c>
      <c r="M5" s="66" t="s">
        <v>17</v>
      </c>
      <c r="N5" s="68" t="s">
        <v>1</v>
      </c>
      <c r="O5" s="75" t="s">
        <v>46</v>
      </c>
      <c r="P5" s="75" t="s">
        <v>47</v>
      </c>
      <c r="Q5" s="78" t="s">
        <v>48</v>
      </c>
      <c r="R5" s="68" t="s">
        <v>1</v>
      </c>
      <c r="S5" s="68"/>
      <c r="T5" s="53"/>
      <c r="U5" s="53"/>
      <c r="V5" s="77"/>
    </row>
    <row r="6" spans="1:22" s="1" customFormat="1" ht="34.5" customHeight="1">
      <c r="A6" s="85"/>
      <c r="B6" s="88"/>
      <c r="C6" s="49"/>
      <c r="D6" s="71"/>
      <c r="E6" s="65"/>
      <c r="F6" s="71"/>
      <c r="G6" s="71"/>
      <c r="H6" s="65"/>
      <c r="I6" s="80"/>
      <c r="J6" s="68"/>
      <c r="K6" s="66"/>
      <c r="L6" s="68"/>
      <c r="M6" s="66"/>
      <c r="N6" s="68"/>
      <c r="O6" s="76"/>
      <c r="P6" s="76"/>
      <c r="Q6" s="79"/>
      <c r="R6" s="68"/>
      <c r="S6" s="68"/>
      <c r="T6" s="53"/>
      <c r="U6" s="53"/>
      <c r="V6" s="77"/>
    </row>
    <row r="7" spans="1:22" s="5" customFormat="1" ht="31.5" customHeight="1">
      <c r="A7" s="19" t="s">
        <v>7</v>
      </c>
      <c r="B7" s="41" t="s">
        <v>102</v>
      </c>
      <c r="C7" s="33" t="s">
        <v>103</v>
      </c>
      <c r="D7" s="28" t="s">
        <v>104</v>
      </c>
      <c r="E7" s="28" t="s">
        <v>57</v>
      </c>
      <c r="F7" s="36" t="s">
        <v>27</v>
      </c>
      <c r="G7" s="29" t="s">
        <v>81</v>
      </c>
      <c r="H7" s="34">
        <v>9</v>
      </c>
      <c r="I7" s="10">
        <v>25</v>
      </c>
      <c r="J7" s="11">
        <f>25*I7/60</f>
        <v>10.416666666666666</v>
      </c>
      <c r="K7" s="9">
        <v>19.3</v>
      </c>
      <c r="L7" s="11">
        <f aca="true" t="shared" si="0" ref="L7:L16">25*K7/19.3</f>
        <v>25</v>
      </c>
      <c r="M7" s="10">
        <v>43.25</v>
      </c>
      <c r="N7" s="11">
        <f aca="true" t="shared" si="1" ref="N7:N16">25*41.12/M7</f>
        <v>23.76878612716763</v>
      </c>
      <c r="O7" s="21">
        <v>1</v>
      </c>
      <c r="P7" s="39">
        <v>53.38</v>
      </c>
      <c r="Q7" s="10">
        <f aca="true" t="shared" si="2" ref="Q7:Q16">O7*60+P7</f>
        <v>113.38</v>
      </c>
      <c r="R7" s="11">
        <f aca="true" t="shared" si="3" ref="R7:R16">25*96.46/Q7</f>
        <v>21.26918327747398</v>
      </c>
      <c r="S7" s="12">
        <f aca="true" t="shared" si="4" ref="S7:S16">SUM(J7,L7,N7,R7)</f>
        <v>80.45463607130827</v>
      </c>
      <c r="T7" s="7">
        <v>1</v>
      </c>
      <c r="U7" s="31" t="s">
        <v>36</v>
      </c>
      <c r="V7" s="32" t="s">
        <v>170</v>
      </c>
    </row>
    <row r="8" spans="1:23" s="5" customFormat="1" ht="31.5" customHeight="1">
      <c r="A8" s="19" t="s">
        <v>8</v>
      </c>
      <c r="B8" s="41" t="s">
        <v>156</v>
      </c>
      <c r="C8" s="33" t="s">
        <v>157</v>
      </c>
      <c r="D8" s="28" t="s">
        <v>158</v>
      </c>
      <c r="E8" s="28" t="s">
        <v>57</v>
      </c>
      <c r="F8" s="36"/>
      <c r="G8" s="29" t="s">
        <v>58</v>
      </c>
      <c r="H8" s="34">
        <v>9</v>
      </c>
      <c r="I8" s="10">
        <v>23</v>
      </c>
      <c r="J8" s="11">
        <f aca="true" t="shared" si="5" ref="J8:J16">25*I8/60</f>
        <v>9.583333333333334</v>
      </c>
      <c r="K8" s="9">
        <v>15.6</v>
      </c>
      <c r="L8" s="11">
        <f t="shared" si="0"/>
        <v>20.207253886010363</v>
      </c>
      <c r="M8" s="10">
        <v>41.12</v>
      </c>
      <c r="N8" s="11">
        <f t="shared" si="1"/>
        <v>25</v>
      </c>
      <c r="O8" s="21">
        <v>1</v>
      </c>
      <c r="P8" s="39">
        <v>36.46</v>
      </c>
      <c r="Q8" s="10">
        <f t="shared" si="2"/>
        <v>96.46000000000001</v>
      </c>
      <c r="R8" s="11">
        <f t="shared" si="3"/>
        <v>24.999999999999996</v>
      </c>
      <c r="S8" s="12">
        <f t="shared" si="4"/>
        <v>79.79058721934369</v>
      </c>
      <c r="T8" s="7">
        <v>2</v>
      </c>
      <c r="U8" s="31" t="s">
        <v>37</v>
      </c>
      <c r="V8" s="32" t="s">
        <v>126</v>
      </c>
      <c r="W8" s="1"/>
    </row>
    <row r="9" spans="1:23" s="5" customFormat="1" ht="31.5" customHeight="1">
      <c r="A9" s="19" t="s">
        <v>9</v>
      </c>
      <c r="B9" s="41" t="s">
        <v>162</v>
      </c>
      <c r="C9" s="33" t="s">
        <v>64</v>
      </c>
      <c r="D9" s="28" t="s">
        <v>65</v>
      </c>
      <c r="E9" s="28" t="s">
        <v>57</v>
      </c>
      <c r="F9" s="36"/>
      <c r="G9" s="29" t="s">
        <v>58</v>
      </c>
      <c r="H9" s="34">
        <v>11</v>
      </c>
      <c r="I9" s="10">
        <v>20</v>
      </c>
      <c r="J9" s="11">
        <f t="shared" si="5"/>
        <v>8.333333333333334</v>
      </c>
      <c r="K9" s="9">
        <v>17.9</v>
      </c>
      <c r="L9" s="11">
        <f t="shared" si="0"/>
        <v>23.186528497409324</v>
      </c>
      <c r="M9" s="10">
        <v>57.84</v>
      </c>
      <c r="N9" s="11">
        <f t="shared" si="1"/>
        <v>17.773167358229596</v>
      </c>
      <c r="O9" s="21">
        <v>2</v>
      </c>
      <c r="P9" s="39">
        <v>1.8</v>
      </c>
      <c r="Q9" s="10">
        <f t="shared" si="2"/>
        <v>121.8</v>
      </c>
      <c r="R9" s="11">
        <f t="shared" si="3"/>
        <v>19.798850574712645</v>
      </c>
      <c r="S9" s="12">
        <f t="shared" si="4"/>
        <v>69.0918797636849</v>
      </c>
      <c r="T9" s="7">
        <v>3</v>
      </c>
      <c r="U9" s="31" t="s">
        <v>37</v>
      </c>
      <c r="V9" s="32" t="s">
        <v>69</v>
      </c>
      <c r="W9" s="1"/>
    </row>
    <row r="10" spans="1:23" s="5" customFormat="1" ht="31.5" customHeight="1">
      <c r="A10" s="19" t="s">
        <v>10</v>
      </c>
      <c r="B10" s="41" t="s">
        <v>159</v>
      </c>
      <c r="C10" s="33" t="s">
        <v>160</v>
      </c>
      <c r="D10" s="28" t="s">
        <v>131</v>
      </c>
      <c r="E10" s="28" t="s">
        <v>57</v>
      </c>
      <c r="F10" s="36"/>
      <c r="G10" s="29" t="s">
        <v>139</v>
      </c>
      <c r="H10" s="34">
        <v>9</v>
      </c>
      <c r="I10" s="10">
        <v>21</v>
      </c>
      <c r="J10" s="11">
        <f t="shared" si="5"/>
        <v>8.75</v>
      </c>
      <c r="K10" s="9">
        <v>16.3</v>
      </c>
      <c r="L10" s="11">
        <f t="shared" si="0"/>
        <v>21.1139896373057</v>
      </c>
      <c r="M10" s="10">
        <v>49.28</v>
      </c>
      <c r="N10" s="11">
        <f t="shared" si="1"/>
        <v>20.86038961038961</v>
      </c>
      <c r="O10" s="21">
        <v>2</v>
      </c>
      <c r="P10" s="39">
        <v>12.93</v>
      </c>
      <c r="Q10" s="10">
        <f t="shared" si="2"/>
        <v>132.93</v>
      </c>
      <c r="R10" s="11">
        <f t="shared" si="3"/>
        <v>18.14112690889942</v>
      </c>
      <c r="S10" s="12">
        <f t="shared" si="4"/>
        <v>68.86550615659473</v>
      </c>
      <c r="T10" s="7">
        <v>4</v>
      </c>
      <c r="U10" s="31" t="s">
        <v>42</v>
      </c>
      <c r="V10" s="32" t="s">
        <v>171</v>
      </c>
      <c r="W10" s="1"/>
    </row>
    <row r="11" spans="1:23" s="5" customFormat="1" ht="31.5" customHeight="1">
      <c r="A11" s="19" t="s">
        <v>11</v>
      </c>
      <c r="B11" s="41" t="s">
        <v>105</v>
      </c>
      <c r="C11" s="33" t="s">
        <v>106</v>
      </c>
      <c r="D11" s="28" t="s">
        <v>107</v>
      </c>
      <c r="E11" s="28" t="s">
        <v>57</v>
      </c>
      <c r="F11" s="38" t="s">
        <v>25</v>
      </c>
      <c r="G11" s="29" t="s">
        <v>163</v>
      </c>
      <c r="H11" s="34">
        <v>9</v>
      </c>
      <c r="I11" s="10">
        <v>13</v>
      </c>
      <c r="J11" s="11">
        <f t="shared" si="5"/>
        <v>5.416666666666667</v>
      </c>
      <c r="K11" s="9">
        <v>19.1</v>
      </c>
      <c r="L11" s="11">
        <f t="shared" si="0"/>
        <v>24.74093264248705</v>
      </c>
      <c r="M11" s="10">
        <v>61.3</v>
      </c>
      <c r="N11" s="11">
        <f t="shared" si="1"/>
        <v>16.769983686786297</v>
      </c>
      <c r="O11" s="21">
        <v>1</v>
      </c>
      <c r="P11" s="39">
        <v>50.84</v>
      </c>
      <c r="Q11" s="10">
        <f t="shared" si="2"/>
        <v>110.84</v>
      </c>
      <c r="R11" s="11">
        <f t="shared" si="3"/>
        <v>21.756586070010826</v>
      </c>
      <c r="S11" s="12">
        <f t="shared" si="4"/>
        <v>68.68416906595084</v>
      </c>
      <c r="T11" s="7">
        <v>5</v>
      </c>
      <c r="U11" s="31" t="s">
        <v>42</v>
      </c>
      <c r="V11" s="32" t="s">
        <v>97</v>
      </c>
      <c r="W11" s="1"/>
    </row>
    <row r="12" spans="1:23" s="5" customFormat="1" ht="31.5" customHeight="1">
      <c r="A12" s="19" t="s">
        <v>12</v>
      </c>
      <c r="B12" s="41" t="s">
        <v>161</v>
      </c>
      <c r="C12" s="33" t="s">
        <v>59</v>
      </c>
      <c r="D12" s="28" t="s">
        <v>104</v>
      </c>
      <c r="E12" s="28" t="s">
        <v>57</v>
      </c>
      <c r="F12" s="36"/>
      <c r="G12" s="29" t="s">
        <v>58</v>
      </c>
      <c r="H12" s="34">
        <v>9</v>
      </c>
      <c r="I12" s="10">
        <v>20</v>
      </c>
      <c r="J12" s="11">
        <f t="shared" si="5"/>
        <v>8.333333333333334</v>
      </c>
      <c r="K12" s="9">
        <v>16.5</v>
      </c>
      <c r="L12" s="11">
        <f t="shared" si="0"/>
        <v>21.37305699481865</v>
      </c>
      <c r="M12" s="10">
        <v>57.97</v>
      </c>
      <c r="N12" s="11">
        <f t="shared" si="1"/>
        <v>17.733310332930827</v>
      </c>
      <c r="O12" s="21">
        <v>2</v>
      </c>
      <c r="P12" s="39">
        <v>3.9</v>
      </c>
      <c r="Q12" s="10">
        <f t="shared" si="2"/>
        <v>123.9</v>
      </c>
      <c r="R12" s="11">
        <f t="shared" si="3"/>
        <v>19.46327683615819</v>
      </c>
      <c r="S12" s="12">
        <f t="shared" si="4"/>
        <v>66.902977497241</v>
      </c>
      <c r="T12" s="7">
        <v>6</v>
      </c>
      <c r="U12" s="31" t="s">
        <v>42</v>
      </c>
      <c r="V12" s="32" t="s">
        <v>126</v>
      </c>
      <c r="W12" s="1"/>
    </row>
    <row r="13" spans="1:23" s="5" customFormat="1" ht="31.5" customHeight="1">
      <c r="A13" s="19" t="s">
        <v>13</v>
      </c>
      <c r="B13" s="41" t="s">
        <v>168</v>
      </c>
      <c r="C13" s="33" t="s">
        <v>100</v>
      </c>
      <c r="D13" s="28" t="s">
        <v>56</v>
      </c>
      <c r="E13" s="28" t="s">
        <v>57</v>
      </c>
      <c r="F13" s="36"/>
      <c r="G13" s="29" t="s">
        <v>81</v>
      </c>
      <c r="H13" s="37">
        <v>9</v>
      </c>
      <c r="I13" s="10">
        <v>14</v>
      </c>
      <c r="J13" s="11">
        <f t="shared" si="5"/>
        <v>5.833333333333333</v>
      </c>
      <c r="K13" s="9">
        <v>18.5</v>
      </c>
      <c r="L13" s="11">
        <f t="shared" si="0"/>
        <v>23.963730569948186</v>
      </c>
      <c r="M13" s="10">
        <v>56.72</v>
      </c>
      <c r="N13" s="11">
        <f t="shared" si="1"/>
        <v>18.124118476727787</v>
      </c>
      <c r="O13" s="21">
        <v>2</v>
      </c>
      <c r="P13" s="39">
        <v>10.69</v>
      </c>
      <c r="Q13" s="10">
        <f t="shared" si="2"/>
        <v>130.69</v>
      </c>
      <c r="R13" s="11">
        <f t="shared" si="3"/>
        <v>18.452062131762187</v>
      </c>
      <c r="S13" s="12">
        <f t="shared" si="4"/>
        <v>66.37324451177149</v>
      </c>
      <c r="T13" s="7">
        <v>7</v>
      </c>
      <c r="U13" s="31" t="s">
        <v>42</v>
      </c>
      <c r="V13" s="32" t="s">
        <v>170</v>
      </c>
      <c r="W13" s="1"/>
    </row>
    <row r="14" spans="1:23" s="5" customFormat="1" ht="31.5" customHeight="1">
      <c r="A14" s="19" t="s">
        <v>119</v>
      </c>
      <c r="B14" s="41" t="s">
        <v>154</v>
      </c>
      <c r="C14" s="33" t="s">
        <v>155</v>
      </c>
      <c r="D14" s="28" t="s">
        <v>60</v>
      </c>
      <c r="E14" s="28" t="s">
        <v>57</v>
      </c>
      <c r="F14" s="38" t="s">
        <v>50</v>
      </c>
      <c r="G14" s="29" t="s">
        <v>139</v>
      </c>
      <c r="H14" s="34">
        <v>9</v>
      </c>
      <c r="I14" s="10">
        <v>25</v>
      </c>
      <c r="J14" s="11">
        <f t="shared" si="5"/>
        <v>10.416666666666666</v>
      </c>
      <c r="K14" s="9">
        <v>15.7</v>
      </c>
      <c r="L14" s="11">
        <f t="shared" si="0"/>
        <v>20.336787564766837</v>
      </c>
      <c r="M14" s="10">
        <v>55.38</v>
      </c>
      <c r="N14" s="11">
        <f t="shared" si="1"/>
        <v>18.562657999277718</v>
      </c>
      <c r="O14" s="21">
        <v>2</v>
      </c>
      <c r="P14" s="39">
        <v>24.72</v>
      </c>
      <c r="Q14" s="10">
        <f t="shared" si="2"/>
        <v>144.72</v>
      </c>
      <c r="R14" s="11">
        <f t="shared" si="3"/>
        <v>16.66321171918187</v>
      </c>
      <c r="S14" s="12">
        <f t="shared" si="4"/>
        <v>65.97932394989309</v>
      </c>
      <c r="T14" s="7">
        <v>8</v>
      </c>
      <c r="U14" s="31" t="s">
        <v>42</v>
      </c>
      <c r="V14" s="32" t="s">
        <v>171</v>
      </c>
      <c r="W14" s="1"/>
    </row>
    <row r="15" spans="1:23" s="5" customFormat="1" ht="31.5" customHeight="1">
      <c r="A15" s="19" t="s">
        <v>120</v>
      </c>
      <c r="B15" s="41" t="s">
        <v>164</v>
      </c>
      <c r="C15" s="33" t="s">
        <v>108</v>
      </c>
      <c r="D15" s="28" t="s">
        <v>165</v>
      </c>
      <c r="E15" s="28" t="s">
        <v>57</v>
      </c>
      <c r="F15" s="38" t="s">
        <v>26</v>
      </c>
      <c r="G15" s="29" t="s">
        <v>166</v>
      </c>
      <c r="H15" s="34">
        <v>9</v>
      </c>
      <c r="I15" s="10">
        <v>13</v>
      </c>
      <c r="J15" s="11">
        <f t="shared" si="5"/>
        <v>5.416666666666667</v>
      </c>
      <c r="K15" s="9">
        <v>18.4</v>
      </c>
      <c r="L15" s="11">
        <f t="shared" si="0"/>
        <v>23.834196891191706</v>
      </c>
      <c r="M15" s="10">
        <v>68.63</v>
      </c>
      <c r="N15" s="11">
        <f t="shared" si="1"/>
        <v>14.978872213317793</v>
      </c>
      <c r="O15" s="21">
        <v>2</v>
      </c>
      <c r="P15" s="39">
        <v>8.36</v>
      </c>
      <c r="Q15" s="10">
        <f t="shared" si="2"/>
        <v>128.36</v>
      </c>
      <c r="R15" s="11">
        <f t="shared" si="3"/>
        <v>18.787005297600498</v>
      </c>
      <c r="S15" s="12">
        <f t="shared" si="4"/>
        <v>63.01674106877667</v>
      </c>
      <c r="T15" s="7">
        <v>9</v>
      </c>
      <c r="U15" s="31" t="s">
        <v>42</v>
      </c>
      <c r="V15" s="32" t="s">
        <v>97</v>
      </c>
      <c r="W15" s="1"/>
    </row>
    <row r="16" spans="1:23" s="5" customFormat="1" ht="31.5" customHeight="1">
      <c r="A16" s="19" t="s">
        <v>169</v>
      </c>
      <c r="B16" s="41" t="s">
        <v>61</v>
      </c>
      <c r="C16" s="33" t="s">
        <v>62</v>
      </c>
      <c r="D16" s="28" t="s">
        <v>63</v>
      </c>
      <c r="E16" s="28" t="s">
        <v>57</v>
      </c>
      <c r="F16" s="36" t="s">
        <v>28</v>
      </c>
      <c r="G16" s="29" t="s">
        <v>58</v>
      </c>
      <c r="H16" s="37">
        <v>11</v>
      </c>
      <c r="I16" s="10">
        <v>18</v>
      </c>
      <c r="J16" s="11">
        <f t="shared" si="5"/>
        <v>7.5</v>
      </c>
      <c r="K16" s="9">
        <v>16.5</v>
      </c>
      <c r="L16" s="11">
        <f t="shared" si="0"/>
        <v>21.37305699481865</v>
      </c>
      <c r="M16" s="10">
        <v>66.91</v>
      </c>
      <c r="N16" s="11">
        <f t="shared" si="1"/>
        <v>15.36392168584666</v>
      </c>
      <c r="O16" s="21">
        <v>2</v>
      </c>
      <c r="P16" s="39">
        <v>31.25</v>
      </c>
      <c r="Q16" s="10">
        <f t="shared" si="2"/>
        <v>151.25</v>
      </c>
      <c r="R16" s="11">
        <f t="shared" si="3"/>
        <v>15.943801652892562</v>
      </c>
      <c r="S16" s="12">
        <f t="shared" si="4"/>
        <v>60.18078033355787</v>
      </c>
      <c r="T16" s="7">
        <v>10</v>
      </c>
      <c r="U16" s="31" t="s">
        <v>42</v>
      </c>
      <c r="V16" s="32" t="s">
        <v>69</v>
      </c>
      <c r="W16" s="1"/>
    </row>
    <row r="17" spans="3:21" ht="23.25" customHeight="1">
      <c r="C17" s="62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</row>
    <row r="18" spans="2:10" ht="15">
      <c r="B18" s="59" t="s">
        <v>70</v>
      </c>
      <c r="C18" s="59"/>
      <c r="D18" s="59"/>
      <c r="E18" s="59"/>
      <c r="F18" s="59"/>
      <c r="G18" s="59"/>
      <c r="H18" s="59"/>
      <c r="I18" s="59"/>
      <c r="J18" s="59"/>
    </row>
    <row r="19" spans="3:8" ht="12.75">
      <c r="C19" s="2"/>
      <c r="H19" s="3"/>
    </row>
    <row r="20" spans="2:11" ht="12.75">
      <c r="B20" s="2" t="s">
        <v>54</v>
      </c>
      <c r="C20" s="2" t="s">
        <v>71</v>
      </c>
      <c r="H20" s="3"/>
      <c r="K20" s="2" t="s">
        <v>68</v>
      </c>
    </row>
  </sheetData>
  <sheetProtection/>
  <mergeCells count="30">
    <mergeCell ref="G4:G6"/>
    <mergeCell ref="I4:J4"/>
    <mergeCell ref="B18:J18"/>
    <mergeCell ref="K4:L4"/>
    <mergeCell ref="F4:F6"/>
    <mergeCell ref="S4:S6"/>
    <mergeCell ref="C17:U17"/>
    <mergeCell ref="U4:U6"/>
    <mergeCell ref="D4:D6"/>
    <mergeCell ref="L5:L6"/>
    <mergeCell ref="V4:V6"/>
    <mergeCell ref="H4:H6"/>
    <mergeCell ref="N5:N6"/>
    <mergeCell ref="Q5:Q6"/>
    <mergeCell ref="R5:R6"/>
    <mergeCell ref="K5:K6"/>
    <mergeCell ref="O5:O6"/>
    <mergeCell ref="M5:M6"/>
    <mergeCell ref="O4:R4"/>
    <mergeCell ref="T4:T6"/>
    <mergeCell ref="J5:J6"/>
    <mergeCell ref="I5:I6"/>
    <mergeCell ref="P5:P6"/>
    <mergeCell ref="E4:E6"/>
    <mergeCell ref="M4:N4"/>
    <mergeCell ref="A1:T1"/>
    <mergeCell ref="A2:C2"/>
    <mergeCell ref="A4:A6"/>
    <mergeCell ref="B4:B6"/>
    <mergeCell ref="C4:C6"/>
  </mergeCells>
  <printOptions horizontalCentered="1"/>
  <pageMargins left="0.1968503937007874" right="0.1968503937007874" top="0.1968503937007874" bottom="0" header="0.11811023622047245" footer="0.11811023622047245"/>
  <pageSetup fitToHeight="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zoomScale="80" zoomScaleNormal="80" zoomScalePageLayoutView="0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12" sqref="S12"/>
    </sheetView>
  </sheetViews>
  <sheetFormatPr defaultColWidth="9.140625" defaultRowHeight="15"/>
  <cols>
    <col min="1" max="1" width="4.421875" style="6" customWidth="1"/>
    <col min="2" max="2" width="19.57421875" style="2" customWidth="1"/>
    <col min="3" max="3" width="14.00390625" style="2" customWidth="1"/>
    <col min="4" max="4" width="16.7109375" style="2" customWidth="1"/>
    <col min="5" max="5" width="17.7109375" style="2" customWidth="1"/>
    <col min="6" max="6" width="76.8515625" style="2" hidden="1" customWidth="1"/>
    <col min="7" max="7" width="43.140625" style="2" customWidth="1"/>
    <col min="8" max="8" width="6.28125" style="3" customWidth="1"/>
    <col min="9" max="18" width="7.140625" style="2" customWidth="1"/>
    <col min="19" max="19" width="7.8515625" style="2" customWidth="1"/>
    <col min="20" max="20" width="5.7109375" style="2" customWidth="1"/>
    <col min="21" max="21" width="16.140625" style="2" customWidth="1"/>
    <col min="22" max="22" width="42.140625" style="2" customWidth="1"/>
    <col min="23" max="16384" width="9.140625" style="2" customWidth="1"/>
  </cols>
  <sheetData>
    <row r="1" spans="1:21" s="1" customFormat="1" ht="39" customHeight="1">
      <c r="A1" s="67" t="s">
        <v>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16"/>
    </row>
    <row r="2" spans="1:8" ht="19.5" customHeight="1">
      <c r="A2" s="46" t="s">
        <v>147</v>
      </c>
      <c r="B2" s="46"/>
      <c r="C2" s="46"/>
      <c r="D2" s="8"/>
      <c r="E2" s="8"/>
      <c r="F2" s="8"/>
      <c r="G2" s="44" t="s">
        <v>57</v>
      </c>
      <c r="H2" s="8"/>
    </row>
    <row r="3" spans="1:22" ht="54.75" customHeight="1">
      <c r="A3" s="13" t="s">
        <v>40</v>
      </c>
      <c r="B3" s="25"/>
      <c r="C3" s="24" t="s">
        <v>14</v>
      </c>
      <c r="D3" s="14" t="s">
        <v>14</v>
      </c>
      <c r="E3" s="14"/>
      <c r="F3" s="14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2" s="1" customFormat="1" ht="33" customHeight="1">
      <c r="A4" s="83" t="s">
        <v>4</v>
      </c>
      <c r="B4" s="86" t="s">
        <v>20</v>
      </c>
      <c r="C4" s="86" t="s">
        <v>18</v>
      </c>
      <c r="D4" s="69" t="s">
        <v>19</v>
      </c>
      <c r="E4" s="63" t="s">
        <v>5</v>
      </c>
      <c r="F4" s="69" t="s">
        <v>15</v>
      </c>
      <c r="G4" s="69" t="s">
        <v>53</v>
      </c>
      <c r="H4" s="63" t="s">
        <v>6</v>
      </c>
      <c r="I4" s="61" t="s">
        <v>32</v>
      </c>
      <c r="J4" s="61"/>
      <c r="K4" s="61" t="s">
        <v>16</v>
      </c>
      <c r="L4" s="61"/>
      <c r="M4" s="81" t="s">
        <v>125</v>
      </c>
      <c r="N4" s="82"/>
      <c r="O4" s="57" t="s">
        <v>142</v>
      </c>
      <c r="P4" s="58"/>
      <c r="Q4" s="58"/>
      <c r="R4" s="58"/>
      <c r="S4" s="68" t="s">
        <v>3</v>
      </c>
      <c r="T4" s="53" t="s">
        <v>2</v>
      </c>
      <c r="U4" s="53" t="s">
        <v>41</v>
      </c>
      <c r="V4" s="77" t="s">
        <v>38</v>
      </c>
    </row>
    <row r="5" spans="1:22" s="1" customFormat="1" ht="14.25" customHeight="1">
      <c r="A5" s="84"/>
      <c r="B5" s="87"/>
      <c r="C5" s="87"/>
      <c r="D5" s="70"/>
      <c r="E5" s="64"/>
      <c r="F5" s="70"/>
      <c r="G5" s="70"/>
      <c r="H5" s="64"/>
      <c r="I5" s="80" t="s">
        <v>0</v>
      </c>
      <c r="J5" s="68" t="s">
        <v>1</v>
      </c>
      <c r="K5" s="66" t="s">
        <v>17</v>
      </c>
      <c r="L5" s="68" t="s">
        <v>1</v>
      </c>
      <c r="M5" s="66" t="s">
        <v>17</v>
      </c>
      <c r="N5" s="68" t="s">
        <v>1</v>
      </c>
      <c r="O5" s="75" t="s">
        <v>46</v>
      </c>
      <c r="P5" s="75" t="s">
        <v>47</v>
      </c>
      <c r="Q5" s="78" t="s">
        <v>48</v>
      </c>
      <c r="R5" s="68" t="s">
        <v>1</v>
      </c>
      <c r="S5" s="68"/>
      <c r="T5" s="53"/>
      <c r="U5" s="53"/>
      <c r="V5" s="77"/>
    </row>
    <row r="6" spans="1:22" s="1" customFormat="1" ht="25.5" customHeight="1">
      <c r="A6" s="85"/>
      <c r="B6" s="88"/>
      <c r="C6" s="88"/>
      <c r="D6" s="71"/>
      <c r="E6" s="65"/>
      <c r="F6" s="71"/>
      <c r="G6" s="71"/>
      <c r="H6" s="65"/>
      <c r="I6" s="80"/>
      <c r="J6" s="68"/>
      <c r="K6" s="66"/>
      <c r="L6" s="68"/>
      <c r="M6" s="66"/>
      <c r="N6" s="68"/>
      <c r="O6" s="76"/>
      <c r="P6" s="76"/>
      <c r="Q6" s="79"/>
      <c r="R6" s="68"/>
      <c r="S6" s="68"/>
      <c r="T6" s="53"/>
      <c r="U6" s="53"/>
      <c r="V6" s="77"/>
    </row>
    <row r="7" spans="1:22" s="5" customFormat="1" ht="31.5" customHeight="1">
      <c r="A7" s="4" t="s">
        <v>7</v>
      </c>
      <c r="B7" s="41" t="s">
        <v>114</v>
      </c>
      <c r="C7" s="33" t="s">
        <v>113</v>
      </c>
      <c r="D7" s="28" t="s">
        <v>80</v>
      </c>
      <c r="E7" s="28" t="s">
        <v>57</v>
      </c>
      <c r="F7" s="36" t="s">
        <v>28</v>
      </c>
      <c r="G7" s="29" t="s">
        <v>58</v>
      </c>
      <c r="H7" s="35">
        <v>7</v>
      </c>
      <c r="I7" s="10">
        <v>17</v>
      </c>
      <c r="J7" s="11">
        <f>25*I7/41</f>
        <v>10.365853658536585</v>
      </c>
      <c r="K7" s="9">
        <v>18.3</v>
      </c>
      <c r="L7" s="11">
        <f>25*K7/18.3</f>
        <v>25</v>
      </c>
      <c r="M7" s="10">
        <v>65.4</v>
      </c>
      <c r="N7" s="11">
        <f aca="true" t="shared" si="0" ref="N7:N15">25*50.77/M7</f>
        <v>19.40749235474006</v>
      </c>
      <c r="O7" s="21">
        <v>1</v>
      </c>
      <c r="P7" s="39">
        <v>33.26</v>
      </c>
      <c r="Q7" s="10">
        <v>93.26</v>
      </c>
      <c r="R7" s="11">
        <f aca="true" t="shared" si="1" ref="R7:R15">25*93.26/Q7</f>
        <v>25</v>
      </c>
      <c r="S7" s="12">
        <f aca="true" t="shared" si="2" ref="S7:S15">SUM(J7,L7,N7,R7)</f>
        <v>79.77334601327665</v>
      </c>
      <c r="T7" s="7">
        <v>1</v>
      </c>
      <c r="U7" s="31" t="s">
        <v>36</v>
      </c>
      <c r="V7" s="32" t="s">
        <v>126</v>
      </c>
    </row>
    <row r="8" spans="1:22" s="5" customFormat="1" ht="31.5" customHeight="1">
      <c r="A8" s="4" t="s">
        <v>8</v>
      </c>
      <c r="B8" s="41" t="s">
        <v>115</v>
      </c>
      <c r="C8" s="33" t="s">
        <v>73</v>
      </c>
      <c r="D8" s="28" t="s">
        <v>116</v>
      </c>
      <c r="E8" s="28" t="s">
        <v>57</v>
      </c>
      <c r="F8" s="36" t="s">
        <v>23</v>
      </c>
      <c r="G8" s="29" t="s">
        <v>81</v>
      </c>
      <c r="H8" s="35">
        <v>7</v>
      </c>
      <c r="I8" s="10">
        <v>17</v>
      </c>
      <c r="J8" s="11">
        <f aca="true" t="shared" si="3" ref="J8:J15">25*I8/41</f>
        <v>10.365853658536585</v>
      </c>
      <c r="K8" s="9">
        <v>18</v>
      </c>
      <c r="L8" s="11">
        <f>25*K8/18.3</f>
        <v>24.59016393442623</v>
      </c>
      <c r="M8" s="10">
        <v>68.81</v>
      </c>
      <c r="N8" s="11">
        <f t="shared" si="0"/>
        <v>18.445720098822846</v>
      </c>
      <c r="O8" s="21">
        <v>1</v>
      </c>
      <c r="P8" s="39">
        <v>49.76</v>
      </c>
      <c r="Q8" s="10">
        <v>109.76</v>
      </c>
      <c r="R8" s="11">
        <f t="shared" si="1"/>
        <v>21.24180029154519</v>
      </c>
      <c r="S8" s="12">
        <f t="shared" si="2"/>
        <v>74.64353798333084</v>
      </c>
      <c r="T8" s="7">
        <v>2</v>
      </c>
      <c r="U8" s="31" t="s">
        <v>37</v>
      </c>
      <c r="V8" s="32" t="s">
        <v>78</v>
      </c>
    </row>
    <row r="9" spans="1:22" s="5" customFormat="1" ht="31.5" customHeight="1">
      <c r="A9" s="4" t="s">
        <v>9</v>
      </c>
      <c r="B9" s="41" t="s">
        <v>110</v>
      </c>
      <c r="C9" s="33" t="s">
        <v>111</v>
      </c>
      <c r="D9" s="28" t="s">
        <v>112</v>
      </c>
      <c r="E9" s="28" t="s">
        <v>57</v>
      </c>
      <c r="F9" s="38" t="s">
        <v>22</v>
      </c>
      <c r="G9" s="29" t="s">
        <v>81</v>
      </c>
      <c r="H9" s="35">
        <v>7</v>
      </c>
      <c r="I9" s="10">
        <v>19</v>
      </c>
      <c r="J9" s="11">
        <f t="shared" si="3"/>
        <v>11.585365853658537</v>
      </c>
      <c r="K9" s="9">
        <v>17.4</v>
      </c>
      <c r="L9" s="11">
        <f>25*K9/18.3</f>
        <v>23.770491803278684</v>
      </c>
      <c r="M9" s="10">
        <v>77.81</v>
      </c>
      <c r="N9" s="11">
        <f t="shared" si="0"/>
        <v>16.31217067215011</v>
      </c>
      <c r="O9" s="21">
        <v>1</v>
      </c>
      <c r="P9" s="39">
        <v>51.53</v>
      </c>
      <c r="Q9" s="10">
        <v>111.53</v>
      </c>
      <c r="R9" s="11">
        <f t="shared" si="1"/>
        <v>20.904689321258854</v>
      </c>
      <c r="S9" s="12">
        <f t="shared" si="2"/>
        <v>72.57271765034618</v>
      </c>
      <c r="T9" s="7">
        <v>3</v>
      </c>
      <c r="U9" s="31" t="s">
        <v>37</v>
      </c>
      <c r="V9" s="32" t="s">
        <v>78</v>
      </c>
    </row>
    <row r="10" spans="1:22" s="5" customFormat="1" ht="31.5" customHeight="1">
      <c r="A10" s="4" t="s">
        <v>10</v>
      </c>
      <c r="B10" s="41" t="s">
        <v>124</v>
      </c>
      <c r="C10" s="33" t="s">
        <v>118</v>
      </c>
      <c r="D10" s="28" t="s">
        <v>116</v>
      </c>
      <c r="E10" s="28" t="s">
        <v>57</v>
      </c>
      <c r="F10" s="36"/>
      <c r="G10" s="29" t="s">
        <v>85</v>
      </c>
      <c r="H10" s="35">
        <v>7</v>
      </c>
      <c r="I10" s="10">
        <v>14</v>
      </c>
      <c r="J10" s="11">
        <f t="shared" si="3"/>
        <v>8.536585365853659</v>
      </c>
      <c r="K10" s="9">
        <v>13.7</v>
      </c>
      <c r="L10" s="11">
        <f aca="true" t="shared" si="4" ref="L10:L15">25*K10/18.3</f>
        <v>18.715846994535518</v>
      </c>
      <c r="M10" s="10">
        <v>50.77</v>
      </c>
      <c r="N10" s="11">
        <f t="shared" si="0"/>
        <v>25</v>
      </c>
      <c r="O10" s="21">
        <v>2</v>
      </c>
      <c r="P10" s="39">
        <v>3.56</v>
      </c>
      <c r="Q10" s="10">
        <f>O10*60+P10</f>
        <v>123.56</v>
      </c>
      <c r="R10" s="11">
        <f t="shared" si="1"/>
        <v>18.86937520233085</v>
      </c>
      <c r="S10" s="12">
        <f t="shared" si="2"/>
        <v>71.12180756272002</v>
      </c>
      <c r="T10" s="7">
        <v>4</v>
      </c>
      <c r="U10" s="26" t="s">
        <v>42</v>
      </c>
      <c r="V10" s="32" t="s">
        <v>68</v>
      </c>
    </row>
    <row r="11" spans="1:22" s="5" customFormat="1" ht="31.5" customHeight="1">
      <c r="A11" s="4" t="s">
        <v>11</v>
      </c>
      <c r="B11" s="41" t="s">
        <v>123</v>
      </c>
      <c r="C11" s="33" t="s">
        <v>75</v>
      </c>
      <c r="D11" s="28" t="s">
        <v>74</v>
      </c>
      <c r="E11" s="28" t="s">
        <v>57</v>
      </c>
      <c r="F11" s="36"/>
      <c r="G11" s="29" t="s">
        <v>85</v>
      </c>
      <c r="H11" s="35"/>
      <c r="I11" s="10">
        <v>10</v>
      </c>
      <c r="J11" s="11">
        <f t="shared" si="3"/>
        <v>6.097560975609756</v>
      </c>
      <c r="K11" s="9">
        <v>17.9</v>
      </c>
      <c r="L11" s="11">
        <f t="shared" si="4"/>
        <v>24.4535519125683</v>
      </c>
      <c r="M11" s="10">
        <v>67.02</v>
      </c>
      <c r="N11" s="11">
        <f t="shared" si="0"/>
        <v>18.938376603998808</v>
      </c>
      <c r="O11" s="21">
        <v>1</v>
      </c>
      <c r="P11" s="39">
        <v>52.28</v>
      </c>
      <c r="Q11" s="10">
        <f>O11*60+P11</f>
        <v>112.28</v>
      </c>
      <c r="R11" s="11">
        <f t="shared" si="1"/>
        <v>20.765051656572854</v>
      </c>
      <c r="S11" s="12">
        <f t="shared" si="2"/>
        <v>70.25454114874972</v>
      </c>
      <c r="T11" s="7">
        <v>5</v>
      </c>
      <c r="U11" s="26" t="s">
        <v>42</v>
      </c>
      <c r="V11" s="32" t="s">
        <v>68</v>
      </c>
    </row>
    <row r="12" spans="1:22" s="5" customFormat="1" ht="31.5" customHeight="1">
      <c r="A12" s="4" t="s">
        <v>12</v>
      </c>
      <c r="B12" s="41" t="s">
        <v>117</v>
      </c>
      <c r="C12" s="33" t="s">
        <v>89</v>
      </c>
      <c r="D12" s="28" t="s">
        <v>80</v>
      </c>
      <c r="E12" s="28" t="s">
        <v>57</v>
      </c>
      <c r="F12" s="36" t="s">
        <v>29</v>
      </c>
      <c r="G12" s="29" t="s">
        <v>58</v>
      </c>
      <c r="H12" s="35">
        <v>7</v>
      </c>
      <c r="I12" s="10">
        <v>16</v>
      </c>
      <c r="J12" s="11">
        <f t="shared" si="3"/>
        <v>9.75609756097561</v>
      </c>
      <c r="K12" s="9">
        <v>13.4</v>
      </c>
      <c r="L12" s="11">
        <f t="shared" si="4"/>
        <v>18.306010928961747</v>
      </c>
      <c r="M12" s="10">
        <v>64.32</v>
      </c>
      <c r="N12" s="11">
        <f t="shared" si="0"/>
        <v>19.7333644278607</v>
      </c>
      <c r="O12" s="21">
        <v>1</v>
      </c>
      <c r="P12" s="39">
        <v>46.52</v>
      </c>
      <c r="Q12" s="10">
        <v>106.52</v>
      </c>
      <c r="R12" s="11">
        <f t="shared" si="1"/>
        <v>21.88790837401427</v>
      </c>
      <c r="S12" s="12">
        <f t="shared" si="2"/>
        <v>69.68338129181232</v>
      </c>
      <c r="T12" s="7">
        <v>6</v>
      </c>
      <c r="U12" s="26" t="s">
        <v>42</v>
      </c>
      <c r="V12" s="32" t="s">
        <v>126</v>
      </c>
    </row>
    <row r="13" spans="1:22" s="5" customFormat="1" ht="31.5" customHeight="1">
      <c r="A13" s="4" t="s">
        <v>13</v>
      </c>
      <c r="B13" s="41" t="s">
        <v>91</v>
      </c>
      <c r="C13" s="33" t="s">
        <v>92</v>
      </c>
      <c r="D13" s="28" t="s">
        <v>93</v>
      </c>
      <c r="E13" s="28" t="s">
        <v>57</v>
      </c>
      <c r="F13" s="29" t="s">
        <v>51</v>
      </c>
      <c r="G13" s="30" t="s">
        <v>85</v>
      </c>
      <c r="H13" s="35">
        <v>8</v>
      </c>
      <c r="I13" s="10">
        <v>15</v>
      </c>
      <c r="J13" s="11">
        <f t="shared" si="3"/>
        <v>9.146341463414634</v>
      </c>
      <c r="K13" s="9">
        <v>17.4</v>
      </c>
      <c r="L13" s="11">
        <f t="shared" si="4"/>
        <v>23.770491803278684</v>
      </c>
      <c r="M13" s="10">
        <v>69.34</v>
      </c>
      <c r="N13" s="11">
        <f t="shared" si="0"/>
        <v>18.304730314392845</v>
      </c>
      <c r="O13" s="21">
        <v>2</v>
      </c>
      <c r="P13" s="39">
        <v>15.01</v>
      </c>
      <c r="Q13" s="10">
        <f>O13*60+P13</f>
        <v>135.01</v>
      </c>
      <c r="R13" s="11">
        <f t="shared" si="1"/>
        <v>17.26909117843123</v>
      </c>
      <c r="S13" s="12">
        <f t="shared" si="2"/>
        <v>68.49065475951738</v>
      </c>
      <c r="T13" s="7">
        <v>7</v>
      </c>
      <c r="U13" s="26" t="s">
        <v>42</v>
      </c>
      <c r="V13" s="32" t="s">
        <v>68</v>
      </c>
    </row>
    <row r="14" spans="1:22" s="5" customFormat="1" ht="31.5" customHeight="1">
      <c r="A14" s="4" t="s">
        <v>119</v>
      </c>
      <c r="B14" s="41" t="s">
        <v>94</v>
      </c>
      <c r="C14" s="33" t="s">
        <v>87</v>
      </c>
      <c r="D14" s="28" t="s">
        <v>95</v>
      </c>
      <c r="E14" s="28" t="s">
        <v>57</v>
      </c>
      <c r="F14" s="36" t="s">
        <v>24</v>
      </c>
      <c r="G14" s="29" t="s">
        <v>85</v>
      </c>
      <c r="H14" s="35">
        <v>8</v>
      </c>
      <c r="I14" s="10">
        <v>10</v>
      </c>
      <c r="J14" s="11">
        <f t="shared" si="3"/>
        <v>6.097560975609756</v>
      </c>
      <c r="K14" s="9">
        <v>17.7</v>
      </c>
      <c r="L14" s="11">
        <f t="shared" si="4"/>
        <v>24.18032786885246</v>
      </c>
      <c r="M14" s="10">
        <v>63.59</v>
      </c>
      <c r="N14" s="11">
        <f t="shared" si="0"/>
        <v>19.959899355244534</v>
      </c>
      <c r="O14" s="21">
        <v>2</v>
      </c>
      <c r="P14" s="39">
        <v>12.77</v>
      </c>
      <c r="Q14" s="10">
        <v>132.77</v>
      </c>
      <c r="R14" s="11">
        <f t="shared" si="1"/>
        <v>17.560442871130526</v>
      </c>
      <c r="S14" s="12">
        <f t="shared" si="2"/>
        <v>67.79823107083728</v>
      </c>
      <c r="T14" s="7">
        <v>8</v>
      </c>
      <c r="U14" s="26" t="s">
        <v>42</v>
      </c>
      <c r="V14" s="32" t="s">
        <v>68</v>
      </c>
    </row>
    <row r="15" spans="1:22" s="5" customFormat="1" ht="31.5" customHeight="1">
      <c r="A15" s="4" t="s">
        <v>120</v>
      </c>
      <c r="B15" s="41" t="s">
        <v>121</v>
      </c>
      <c r="C15" s="33" t="s">
        <v>83</v>
      </c>
      <c r="D15" s="28" t="s">
        <v>122</v>
      </c>
      <c r="E15" s="28" t="s">
        <v>57</v>
      </c>
      <c r="F15" s="36"/>
      <c r="G15" s="29" t="s">
        <v>58</v>
      </c>
      <c r="H15" s="35">
        <v>8</v>
      </c>
      <c r="I15" s="10">
        <v>13</v>
      </c>
      <c r="J15" s="11">
        <f t="shared" si="3"/>
        <v>7.926829268292683</v>
      </c>
      <c r="K15" s="9">
        <v>12.4</v>
      </c>
      <c r="L15" s="11">
        <f t="shared" si="4"/>
        <v>16.939890710382514</v>
      </c>
      <c r="M15" s="10">
        <v>60.59</v>
      </c>
      <c r="N15" s="11">
        <f t="shared" si="0"/>
        <v>20.94817626671068</v>
      </c>
      <c r="O15" s="21">
        <v>2</v>
      </c>
      <c r="P15" s="39">
        <v>5.44</v>
      </c>
      <c r="Q15" s="10">
        <f>O15*60+P15</f>
        <v>125.44</v>
      </c>
      <c r="R15" s="11">
        <f t="shared" si="1"/>
        <v>18.58657525510204</v>
      </c>
      <c r="S15" s="12">
        <f t="shared" si="2"/>
        <v>64.40147150048792</v>
      </c>
      <c r="T15" s="7">
        <v>9</v>
      </c>
      <c r="U15" s="26" t="s">
        <v>42</v>
      </c>
      <c r="V15" s="32" t="s">
        <v>126</v>
      </c>
    </row>
    <row r="16" spans="3:21" ht="40.5" customHeight="1">
      <c r="C16" s="62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</row>
    <row r="17" spans="2:10" ht="15">
      <c r="B17" s="59" t="s">
        <v>98</v>
      </c>
      <c r="C17" s="59"/>
      <c r="D17" s="59"/>
      <c r="E17" s="59"/>
      <c r="F17" s="59"/>
      <c r="G17" s="59"/>
      <c r="H17" s="59"/>
      <c r="I17" s="59"/>
      <c r="J17" s="59"/>
    </row>
    <row r="19" spans="2:11" ht="12.75">
      <c r="B19" s="2" t="s">
        <v>54</v>
      </c>
      <c r="C19" s="2" t="s">
        <v>99</v>
      </c>
      <c r="K19" s="2" t="s">
        <v>68</v>
      </c>
    </row>
  </sheetData>
  <sheetProtection/>
  <mergeCells count="31">
    <mergeCell ref="N5:N6"/>
    <mergeCell ref="I5:I6"/>
    <mergeCell ref="C16:U16"/>
    <mergeCell ref="B17:J17"/>
    <mergeCell ref="K4:L4"/>
    <mergeCell ref="M5:M6"/>
    <mergeCell ref="L5:L6"/>
    <mergeCell ref="F4:F6"/>
    <mergeCell ref="R5:R6"/>
    <mergeCell ref="H4:H6"/>
    <mergeCell ref="D4:D6"/>
    <mergeCell ref="G3:V3"/>
    <mergeCell ref="V4:V6"/>
    <mergeCell ref="O5:O6"/>
    <mergeCell ref="P5:P6"/>
    <mergeCell ref="G4:G6"/>
    <mergeCell ref="J5:J6"/>
    <mergeCell ref="I4:J4"/>
    <mergeCell ref="U4:U6"/>
    <mergeCell ref="O4:R4"/>
    <mergeCell ref="Q5:Q6"/>
    <mergeCell ref="T4:T6"/>
    <mergeCell ref="K5:K6"/>
    <mergeCell ref="A1:T1"/>
    <mergeCell ref="A2:C2"/>
    <mergeCell ref="A4:A6"/>
    <mergeCell ref="B4:B6"/>
    <mergeCell ref="C4:C6"/>
    <mergeCell ref="S4:S6"/>
    <mergeCell ref="M4:N4"/>
    <mergeCell ref="E4:E6"/>
  </mergeCells>
  <printOptions horizontalCentered="1"/>
  <pageMargins left="0.1968503937007874" right="0.1968503937007874" top="0" bottom="0" header="0.11811023622047245" footer="0.11811023622047245"/>
  <pageSetup fitToHeight="0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S11" sqref="S11"/>
    </sheetView>
  </sheetViews>
  <sheetFormatPr defaultColWidth="9.140625" defaultRowHeight="15"/>
  <cols>
    <col min="1" max="1" width="4.421875" style="6" customWidth="1"/>
    <col min="2" max="2" width="19.7109375" style="2" customWidth="1"/>
    <col min="3" max="3" width="13.00390625" style="2" customWidth="1"/>
    <col min="4" max="4" width="17.421875" style="2" customWidth="1"/>
    <col min="5" max="5" width="18.28125" style="2" customWidth="1"/>
    <col min="6" max="6" width="74.8515625" style="2" hidden="1" customWidth="1"/>
    <col min="7" max="7" width="43.28125" style="2" customWidth="1"/>
    <col min="8" max="8" width="6.140625" style="3" customWidth="1"/>
    <col min="9" max="18" width="7.140625" style="2" customWidth="1"/>
    <col min="19" max="19" width="7.7109375" style="2" customWidth="1"/>
    <col min="20" max="20" width="5.7109375" style="2" customWidth="1"/>
    <col min="21" max="21" width="16.00390625" style="2" customWidth="1"/>
    <col min="22" max="22" width="42.140625" style="2" customWidth="1"/>
    <col min="23" max="26" width="17.421875" style="2" hidden="1" customWidth="1"/>
    <col min="27" max="29" width="9.140625" style="2" hidden="1" customWidth="1"/>
    <col min="30" max="16384" width="9.140625" style="2" customWidth="1"/>
  </cols>
  <sheetData>
    <row r="1" spans="1:21" s="1" customFormat="1" ht="27.75" customHeight="1">
      <c r="A1" s="67" t="s">
        <v>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16"/>
    </row>
    <row r="2" spans="1:8" ht="22.5" customHeight="1">
      <c r="A2" s="46" t="s">
        <v>173</v>
      </c>
      <c r="B2" s="46"/>
      <c r="C2" s="46"/>
      <c r="D2" s="8"/>
      <c r="E2" s="8"/>
      <c r="F2" s="8"/>
      <c r="G2" s="44" t="s">
        <v>57</v>
      </c>
      <c r="H2" s="8"/>
    </row>
    <row r="3" spans="1:22" ht="48" customHeight="1">
      <c r="A3" s="14" t="s">
        <v>31</v>
      </c>
      <c r="B3" s="14"/>
      <c r="C3" s="43" t="s">
        <v>14</v>
      </c>
      <c r="D3" s="43"/>
      <c r="E3" s="43"/>
      <c r="F3" s="43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31" s="1" customFormat="1" ht="35.25" customHeight="1">
      <c r="A4" s="83" t="s">
        <v>4</v>
      </c>
      <c r="B4" s="86" t="s">
        <v>20</v>
      </c>
      <c r="C4" s="86" t="s">
        <v>18</v>
      </c>
      <c r="D4" s="69" t="s">
        <v>19</v>
      </c>
      <c r="E4" s="63" t="s">
        <v>5</v>
      </c>
      <c r="F4" s="69" t="s">
        <v>15</v>
      </c>
      <c r="G4" s="69" t="s">
        <v>53</v>
      </c>
      <c r="H4" s="63" t="s">
        <v>6</v>
      </c>
      <c r="I4" s="61" t="s">
        <v>32</v>
      </c>
      <c r="J4" s="61"/>
      <c r="K4" s="61" t="s">
        <v>16</v>
      </c>
      <c r="L4" s="61"/>
      <c r="M4" s="81" t="s">
        <v>125</v>
      </c>
      <c r="N4" s="82"/>
      <c r="O4" s="57" t="s">
        <v>143</v>
      </c>
      <c r="P4" s="58"/>
      <c r="Q4" s="58"/>
      <c r="R4" s="58"/>
      <c r="S4" s="68" t="s">
        <v>3</v>
      </c>
      <c r="T4" s="53" t="s">
        <v>2</v>
      </c>
      <c r="U4" s="53" t="s">
        <v>41</v>
      </c>
      <c r="V4" s="77" t="s">
        <v>38</v>
      </c>
      <c r="W4" s="94" t="s">
        <v>43</v>
      </c>
      <c r="X4" s="91" t="s">
        <v>44</v>
      </c>
      <c r="Y4" s="91" t="s">
        <v>45</v>
      </c>
      <c r="Z4" s="91" t="s">
        <v>14</v>
      </c>
      <c r="AD4" s="2"/>
      <c r="AE4" s="2"/>
    </row>
    <row r="5" spans="1:31" s="1" customFormat="1" ht="14.25" customHeight="1">
      <c r="A5" s="84"/>
      <c r="B5" s="87"/>
      <c r="C5" s="87"/>
      <c r="D5" s="70"/>
      <c r="E5" s="64"/>
      <c r="F5" s="70"/>
      <c r="G5" s="70"/>
      <c r="H5" s="64"/>
      <c r="I5" s="80" t="s">
        <v>0</v>
      </c>
      <c r="J5" s="68" t="s">
        <v>1</v>
      </c>
      <c r="K5" s="66" t="s">
        <v>17</v>
      </c>
      <c r="L5" s="68" t="s">
        <v>1</v>
      </c>
      <c r="M5" s="66" t="s">
        <v>17</v>
      </c>
      <c r="N5" s="68" t="s">
        <v>1</v>
      </c>
      <c r="O5" s="75" t="s">
        <v>46</v>
      </c>
      <c r="P5" s="75" t="s">
        <v>47</v>
      </c>
      <c r="Q5" s="78" t="s">
        <v>48</v>
      </c>
      <c r="R5" s="68" t="s">
        <v>1</v>
      </c>
      <c r="S5" s="68"/>
      <c r="T5" s="53"/>
      <c r="U5" s="53"/>
      <c r="V5" s="77"/>
      <c r="W5" s="95"/>
      <c r="X5" s="92"/>
      <c r="Y5" s="92"/>
      <c r="Z5" s="92"/>
      <c r="AD5" s="2"/>
      <c r="AE5" s="2"/>
    </row>
    <row r="6" spans="1:31" s="1" customFormat="1" ht="28.5" customHeight="1">
      <c r="A6" s="85"/>
      <c r="B6" s="88"/>
      <c r="C6" s="88"/>
      <c r="D6" s="71"/>
      <c r="E6" s="65"/>
      <c r="F6" s="71"/>
      <c r="G6" s="71"/>
      <c r="H6" s="65"/>
      <c r="I6" s="80"/>
      <c r="J6" s="68"/>
      <c r="K6" s="66"/>
      <c r="L6" s="68"/>
      <c r="M6" s="66"/>
      <c r="N6" s="68"/>
      <c r="O6" s="76"/>
      <c r="P6" s="76"/>
      <c r="Q6" s="79"/>
      <c r="R6" s="68"/>
      <c r="S6" s="68"/>
      <c r="T6" s="53"/>
      <c r="U6" s="53"/>
      <c r="V6" s="77"/>
      <c r="W6" s="96"/>
      <c r="X6" s="93"/>
      <c r="Y6" s="93"/>
      <c r="Z6" s="93"/>
      <c r="AD6" s="2"/>
      <c r="AE6" s="2"/>
    </row>
    <row r="7" spans="1:31" s="5" customFormat="1" ht="31.5" customHeight="1">
      <c r="A7" s="4" t="s">
        <v>7</v>
      </c>
      <c r="B7" s="41" t="s">
        <v>132</v>
      </c>
      <c r="C7" s="33" t="s">
        <v>133</v>
      </c>
      <c r="D7" s="28" t="s">
        <v>134</v>
      </c>
      <c r="E7" s="28" t="s">
        <v>57</v>
      </c>
      <c r="F7" s="36"/>
      <c r="G7" s="29" t="s">
        <v>67</v>
      </c>
      <c r="H7" s="35">
        <v>7</v>
      </c>
      <c r="I7" s="10">
        <v>15</v>
      </c>
      <c r="J7" s="11">
        <f>25*I7/41</f>
        <v>9.146341463414634</v>
      </c>
      <c r="K7" s="9">
        <v>18</v>
      </c>
      <c r="L7" s="11">
        <f aca="true" t="shared" si="0" ref="L7:L13">25*K7/19.4</f>
        <v>23.195876288659797</v>
      </c>
      <c r="M7" s="10">
        <v>52.3</v>
      </c>
      <c r="N7" s="11">
        <f aca="true" t="shared" si="1" ref="N7:N13">25*42.75/M7</f>
        <v>20.434990439770555</v>
      </c>
      <c r="O7" s="21">
        <v>1</v>
      </c>
      <c r="P7" s="39">
        <v>29.93</v>
      </c>
      <c r="Q7" s="10">
        <v>89.93</v>
      </c>
      <c r="R7" s="11">
        <f>25*89.93/Q7</f>
        <v>24.999999999999996</v>
      </c>
      <c r="S7" s="12">
        <f aca="true" t="shared" si="2" ref="S7:S13">SUM(J7,L7,N7,R7)</f>
        <v>77.77720819184499</v>
      </c>
      <c r="T7" s="7">
        <v>1</v>
      </c>
      <c r="U7" s="26" t="s">
        <v>36</v>
      </c>
      <c r="V7" s="32" t="s">
        <v>144</v>
      </c>
      <c r="W7" s="22"/>
      <c r="X7" s="20"/>
      <c r="Y7" s="20"/>
      <c r="Z7" s="20"/>
      <c r="AA7" s="20">
        <v>3</v>
      </c>
      <c r="AB7" s="5">
        <v>16</v>
      </c>
      <c r="AD7" s="2"/>
      <c r="AE7" s="2"/>
    </row>
    <row r="8" spans="1:31" s="5" customFormat="1" ht="31.5" customHeight="1">
      <c r="A8" s="4" t="s">
        <v>8</v>
      </c>
      <c r="B8" s="41" t="s">
        <v>129</v>
      </c>
      <c r="C8" s="33" t="s">
        <v>130</v>
      </c>
      <c r="D8" s="28" t="s">
        <v>131</v>
      </c>
      <c r="E8" s="28" t="s">
        <v>57</v>
      </c>
      <c r="F8" s="36"/>
      <c r="G8" s="29" t="s">
        <v>67</v>
      </c>
      <c r="H8" s="35">
        <v>8</v>
      </c>
      <c r="I8" s="10">
        <v>16</v>
      </c>
      <c r="J8" s="11">
        <f aca="true" t="shared" si="3" ref="J8:J13">25*I8/41</f>
        <v>9.75609756097561</v>
      </c>
      <c r="K8" s="9">
        <v>19.1</v>
      </c>
      <c r="L8" s="11">
        <f t="shared" si="0"/>
        <v>24.613402061855673</v>
      </c>
      <c r="M8" s="10">
        <v>44.9</v>
      </c>
      <c r="N8" s="11">
        <f t="shared" si="1"/>
        <v>23.802895322939868</v>
      </c>
      <c r="O8" s="21">
        <v>2</v>
      </c>
      <c r="P8" s="39">
        <v>7.36</v>
      </c>
      <c r="Q8" s="10">
        <v>127.36</v>
      </c>
      <c r="R8" s="11">
        <f aca="true" t="shared" si="4" ref="R8:R13">25*89.93/Q8</f>
        <v>17.652716708542712</v>
      </c>
      <c r="S8" s="12">
        <f t="shared" si="2"/>
        <v>75.82511165431387</v>
      </c>
      <c r="T8" s="7">
        <v>2</v>
      </c>
      <c r="U8" s="26" t="s">
        <v>37</v>
      </c>
      <c r="V8" s="32" t="s">
        <v>97</v>
      </c>
      <c r="W8" s="22"/>
      <c r="X8" s="20"/>
      <c r="Y8" s="20"/>
      <c r="Z8" s="20"/>
      <c r="AA8" s="20"/>
      <c r="AD8" s="2"/>
      <c r="AE8" s="2"/>
    </row>
    <row r="9" spans="1:31" s="5" customFormat="1" ht="31.5" customHeight="1">
      <c r="A9" s="4" t="s">
        <v>9</v>
      </c>
      <c r="B9" s="41" t="s">
        <v>172</v>
      </c>
      <c r="C9" s="33" t="s">
        <v>138</v>
      </c>
      <c r="D9" s="28" t="s">
        <v>140</v>
      </c>
      <c r="E9" s="28" t="s">
        <v>57</v>
      </c>
      <c r="F9" s="38" t="s">
        <v>49</v>
      </c>
      <c r="G9" s="29" t="s">
        <v>67</v>
      </c>
      <c r="H9" s="35">
        <v>8</v>
      </c>
      <c r="I9" s="10">
        <v>13</v>
      </c>
      <c r="J9" s="11">
        <f t="shared" si="3"/>
        <v>7.926829268292683</v>
      </c>
      <c r="K9" s="9">
        <v>19.4</v>
      </c>
      <c r="L9" s="11">
        <f t="shared" si="0"/>
        <v>25</v>
      </c>
      <c r="M9" s="10">
        <v>51.11</v>
      </c>
      <c r="N9" s="11">
        <f t="shared" si="1"/>
        <v>20.91078066914498</v>
      </c>
      <c r="O9" s="21">
        <v>1</v>
      </c>
      <c r="P9" s="39">
        <v>48.76</v>
      </c>
      <c r="Q9" s="10">
        <f>O9*60+P9</f>
        <v>108.75999999999999</v>
      </c>
      <c r="R9" s="11">
        <f t="shared" si="4"/>
        <v>20.671662375873485</v>
      </c>
      <c r="S9" s="12">
        <f t="shared" si="2"/>
        <v>74.50927231331114</v>
      </c>
      <c r="T9" s="7">
        <v>3</v>
      </c>
      <c r="U9" s="26" t="s">
        <v>37</v>
      </c>
      <c r="V9" s="32" t="s">
        <v>97</v>
      </c>
      <c r="W9" s="22"/>
      <c r="X9" s="20"/>
      <c r="Y9" s="20"/>
      <c r="Z9" s="20"/>
      <c r="AA9" s="20"/>
      <c r="AD9" s="2"/>
      <c r="AE9" s="2"/>
    </row>
    <row r="10" spans="1:31" s="5" customFormat="1" ht="31.5" customHeight="1">
      <c r="A10" s="4" t="s">
        <v>10</v>
      </c>
      <c r="B10" s="41" t="s">
        <v>127</v>
      </c>
      <c r="C10" s="33" t="s">
        <v>128</v>
      </c>
      <c r="D10" s="28" t="s">
        <v>66</v>
      </c>
      <c r="E10" s="28" t="s">
        <v>57</v>
      </c>
      <c r="F10" s="36" t="s">
        <v>24</v>
      </c>
      <c r="G10" s="29" t="s">
        <v>58</v>
      </c>
      <c r="H10" s="35">
        <v>8</v>
      </c>
      <c r="I10" s="10">
        <v>19</v>
      </c>
      <c r="J10" s="11">
        <f t="shared" si="3"/>
        <v>11.585365853658537</v>
      </c>
      <c r="K10" s="9">
        <v>13.6</v>
      </c>
      <c r="L10" s="11">
        <f t="shared" si="0"/>
        <v>17.52577319587629</v>
      </c>
      <c r="M10" s="10">
        <v>42.75</v>
      </c>
      <c r="N10" s="11">
        <f t="shared" si="1"/>
        <v>25</v>
      </c>
      <c r="O10" s="21">
        <v>2</v>
      </c>
      <c r="P10" s="39">
        <v>9.02</v>
      </c>
      <c r="Q10" s="10">
        <f>O10*60+P10</f>
        <v>129.02</v>
      </c>
      <c r="R10" s="11">
        <f t="shared" si="4"/>
        <v>17.425592931328474</v>
      </c>
      <c r="S10" s="12">
        <f t="shared" si="2"/>
        <v>71.5367319808633</v>
      </c>
      <c r="T10" s="7">
        <v>4</v>
      </c>
      <c r="U10" s="26" t="s">
        <v>42</v>
      </c>
      <c r="V10" s="32" t="s">
        <v>145</v>
      </c>
      <c r="W10" s="22"/>
      <c r="X10" s="20"/>
      <c r="Y10" s="20"/>
      <c r="Z10" s="20"/>
      <c r="AA10" s="20"/>
      <c r="AD10" s="2"/>
      <c r="AE10" s="2"/>
    </row>
    <row r="11" spans="1:31" s="5" customFormat="1" ht="31.5" customHeight="1">
      <c r="A11" s="4" t="s">
        <v>11</v>
      </c>
      <c r="B11" s="41" t="s">
        <v>141</v>
      </c>
      <c r="C11" s="33" t="s">
        <v>64</v>
      </c>
      <c r="D11" s="28" t="s">
        <v>140</v>
      </c>
      <c r="E11" s="28" t="s">
        <v>57</v>
      </c>
      <c r="F11" s="36" t="s">
        <v>29</v>
      </c>
      <c r="G11" s="29" t="s">
        <v>101</v>
      </c>
      <c r="H11" s="35">
        <v>8</v>
      </c>
      <c r="I11" s="10">
        <v>10</v>
      </c>
      <c r="J11" s="11">
        <f t="shared" si="3"/>
        <v>6.097560975609756</v>
      </c>
      <c r="K11" s="9">
        <v>18.4</v>
      </c>
      <c r="L11" s="11">
        <f t="shared" si="0"/>
        <v>23.711340206185564</v>
      </c>
      <c r="M11" s="10">
        <v>49.81</v>
      </c>
      <c r="N11" s="11">
        <f t="shared" si="1"/>
        <v>21.45653483236298</v>
      </c>
      <c r="O11" s="21">
        <v>2</v>
      </c>
      <c r="P11" s="39">
        <v>11.98</v>
      </c>
      <c r="Q11" s="10">
        <f>O11*60+P11</f>
        <v>131.98</v>
      </c>
      <c r="R11" s="11">
        <f t="shared" si="4"/>
        <v>17.03477799666616</v>
      </c>
      <c r="S11" s="12">
        <f t="shared" si="2"/>
        <v>68.30021401082446</v>
      </c>
      <c r="T11" s="7">
        <v>5</v>
      </c>
      <c r="U11" s="26" t="s">
        <v>42</v>
      </c>
      <c r="V11" s="32" t="s">
        <v>144</v>
      </c>
      <c r="W11" s="22"/>
      <c r="X11" s="20"/>
      <c r="Y11" s="20"/>
      <c r="Z11" s="20"/>
      <c r="AA11" s="20"/>
      <c r="AD11" s="2"/>
      <c r="AE11" s="2"/>
    </row>
    <row r="12" spans="1:31" s="5" customFormat="1" ht="31.5" customHeight="1">
      <c r="A12" s="4" t="s">
        <v>12</v>
      </c>
      <c r="B12" s="41" t="s">
        <v>137</v>
      </c>
      <c r="C12" s="33" t="s">
        <v>138</v>
      </c>
      <c r="D12" s="28" t="s">
        <v>107</v>
      </c>
      <c r="E12" s="28" t="s">
        <v>57</v>
      </c>
      <c r="F12" s="36"/>
      <c r="G12" s="29" t="s">
        <v>139</v>
      </c>
      <c r="H12" s="35">
        <v>7</v>
      </c>
      <c r="I12" s="10">
        <v>14</v>
      </c>
      <c r="J12" s="11">
        <f t="shared" si="3"/>
        <v>8.536585365853659</v>
      </c>
      <c r="K12" s="9">
        <v>13.8</v>
      </c>
      <c r="L12" s="11">
        <f t="shared" si="0"/>
        <v>17.783505154639176</v>
      </c>
      <c r="M12" s="10">
        <v>57.84</v>
      </c>
      <c r="N12" s="11">
        <f t="shared" si="1"/>
        <v>18.477697095435683</v>
      </c>
      <c r="O12" s="21">
        <v>1</v>
      </c>
      <c r="P12" s="39">
        <v>44.17</v>
      </c>
      <c r="Q12" s="10">
        <v>104.17</v>
      </c>
      <c r="R12" s="11">
        <f t="shared" si="4"/>
        <v>21.582509359700488</v>
      </c>
      <c r="S12" s="12">
        <f t="shared" si="2"/>
        <v>66.380296975629</v>
      </c>
      <c r="T12" s="7">
        <v>6</v>
      </c>
      <c r="U12" s="26" t="s">
        <v>42</v>
      </c>
      <c r="V12" s="32" t="s">
        <v>146</v>
      </c>
      <c r="W12" s="22"/>
      <c r="X12" s="20"/>
      <c r="Y12" s="20"/>
      <c r="Z12" s="20"/>
      <c r="AA12" s="20">
        <v>4</v>
      </c>
      <c r="AB12" s="5">
        <v>19</v>
      </c>
      <c r="AD12" s="2"/>
      <c r="AE12" s="2"/>
    </row>
    <row r="13" spans="1:28" s="5" customFormat="1" ht="31.5" customHeight="1">
      <c r="A13" s="4" t="s">
        <v>13</v>
      </c>
      <c r="B13" s="41" t="s">
        <v>135</v>
      </c>
      <c r="C13" s="33" t="s">
        <v>136</v>
      </c>
      <c r="D13" s="28" t="s">
        <v>107</v>
      </c>
      <c r="E13" s="28" t="s">
        <v>57</v>
      </c>
      <c r="F13" s="36"/>
      <c r="G13" s="29" t="s">
        <v>58</v>
      </c>
      <c r="H13" s="35">
        <v>7</v>
      </c>
      <c r="I13" s="10">
        <v>14</v>
      </c>
      <c r="J13" s="11">
        <f t="shared" si="3"/>
        <v>8.536585365853659</v>
      </c>
      <c r="K13" s="9">
        <v>15.6</v>
      </c>
      <c r="L13" s="11">
        <f t="shared" si="0"/>
        <v>20.103092783505158</v>
      </c>
      <c r="M13" s="10">
        <v>62.62</v>
      </c>
      <c r="N13" s="11">
        <f t="shared" si="1"/>
        <v>17.067230916640053</v>
      </c>
      <c r="O13" s="21">
        <v>2</v>
      </c>
      <c r="P13" s="39">
        <v>18.19</v>
      </c>
      <c r="Q13" s="10">
        <v>138.19</v>
      </c>
      <c r="R13" s="11">
        <f t="shared" si="4"/>
        <v>16.269266951298935</v>
      </c>
      <c r="S13" s="12">
        <f t="shared" si="2"/>
        <v>61.9761760172978</v>
      </c>
      <c r="T13" s="7">
        <v>7</v>
      </c>
      <c r="U13" s="26" t="s">
        <v>42</v>
      </c>
      <c r="V13" s="32" t="s">
        <v>126</v>
      </c>
      <c r="W13" s="22"/>
      <c r="X13" s="20"/>
      <c r="Y13" s="20"/>
      <c r="Z13" s="20"/>
      <c r="AA13" s="20">
        <v>2</v>
      </c>
      <c r="AB13" s="5">
        <v>8</v>
      </c>
    </row>
    <row r="14" spans="1:22" ht="36" customHeight="1">
      <c r="A14" s="2"/>
      <c r="C14" s="62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15"/>
    </row>
    <row r="15" spans="2:22" ht="15.75" customHeight="1">
      <c r="B15" s="59" t="s">
        <v>98</v>
      </c>
      <c r="C15" s="59"/>
      <c r="D15" s="59"/>
      <c r="E15" s="59"/>
      <c r="F15" s="59"/>
      <c r="G15" s="59"/>
      <c r="H15" s="59"/>
      <c r="I15" s="59"/>
      <c r="J15" s="59"/>
      <c r="K15" s="59"/>
      <c r="V15" s="15"/>
    </row>
    <row r="17" spans="2:11" ht="12.75">
      <c r="B17" s="2" t="s">
        <v>54</v>
      </c>
      <c r="C17" s="2" t="s">
        <v>109</v>
      </c>
      <c r="K17" s="2" t="s">
        <v>68</v>
      </c>
    </row>
  </sheetData>
  <sheetProtection/>
  <mergeCells count="35">
    <mergeCell ref="G3:V3"/>
    <mergeCell ref="Z4:Z6"/>
    <mergeCell ref="W4:W6"/>
    <mergeCell ref="Y4:Y6"/>
    <mergeCell ref="X4:X6"/>
    <mergeCell ref="V4:V6"/>
    <mergeCell ref="K4:L4"/>
    <mergeCell ref="M5:M6"/>
    <mergeCell ref="B15:K15"/>
    <mergeCell ref="C14:U14"/>
    <mergeCell ref="U4:U6"/>
    <mergeCell ref="S4:S6"/>
    <mergeCell ref="O4:R4"/>
    <mergeCell ref="R5:R6"/>
    <mergeCell ref="Q5:Q6"/>
    <mergeCell ref="N5:N6"/>
    <mergeCell ref="H4:H6"/>
    <mergeCell ref="K5:K6"/>
    <mergeCell ref="E4:E6"/>
    <mergeCell ref="G4:G6"/>
    <mergeCell ref="D4:D6"/>
    <mergeCell ref="F4:F6"/>
    <mergeCell ref="J5:J6"/>
    <mergeCell ref="I4:J4"/>
    <mergeCell ref="I5:I6"/>
    <mergeCell ref="A1:T1"/>
    <mergeCell ref="A2:C2"/>
    <mergeCell ref="A4:A6"/>
    <mergeCell ref="B4:B6"/>
    <mergeCell ref="C4:C6"/>
    <mergeCell ref="P5:P6"/>
    <mergeCell ref="M4:N4"/>
    <mergeCell ref="T4:T6"/>
    <mergeCell ref="L5:L6"/>
    <mergeCell ref="O5:O6"/>
  </mergeCell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2022-11-21T13:01:36Z</cp:lastPrinted>
  <dcterms:created xsi:type="dcterms:W3CDTF">2012-12-21T07:11:44Z</dcterms:created>
  <dcterms:modified xsi:type="dcterms:W3CDTF">2022-11-24T09:59:24Z</dcterms:modified>
  <cp:category/>
  <cp:version/>
  <cp:contentType/>
  <cp:contentStatus/>
</cp:coreProperties>
</file>